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65446" windowWidth="8130" windowHeight="6375" activeTab="0"/>
  </bookViews>
  <sheets>
    <sheet name="Mack" sheetId="1" r:id="rId1"/>
    <sheet name="Ill" sheetId="2" r:id="rId2"/>
    <sheet name="Butter" sheetId="3" r:id="rId3"/>
    <sheet name="Lol" sheetId="4" r:id="rId4"/>
  </sheets>
  <definedNames/>
  <calcPr fullCalcOnLoad="1"/>
</workbook>
</file>

<file path=xl/sharedStrings.xml><?xml version="1.0" encoding="utf-8"?>
<sst xmlns="http://schemas.openxmlformats.org/spreadsheetml/2006/main" count="68" uniqueCount="41">
  <si>
    <t>Year</t>
  </si>
  <si>
    <t>U.S. Commercial</t>
  </si>
  <si>
    <t>Canada</t>
  </si>
  <si>
    <t>Total</t>
  </si>
  <si>
    <t>U.S. Commercial Discards</t>
  </si>
  <si>
    <t>U.S. Recreational Harvest</t>
  </si>
  <si>
    <t>Foreign</t>
  </si>
  <si>
    <t>Discards</t>
  </si>
  <si>
    <t>Notes:</t>
  </si>
  <si>
    <t>Mackerel (Metric Tons)</t>
  </si>
  <si>
    <t>Domestic</t>
  </si>
  <si>
    <t>Hatteras to Gulf of Maine (NAFO Subareas 5-6) 
U.S. EEZ</t>
  </si>
  <si>
    <t>Landing Quotas</t>
  </si>
  <si>
    <t>US Landing Quotas</t>
  </si>
  <si>
    <t>Loligo (Metric Tons)</t>
  </si>
  <si>
    <t>Illex (Metric Tons)</t>
  </si>
  <si>
    <t>Butterfish (Metric Tons)</t>
  </si>
  <si>
    <t>U.S. Total</t>
  </si>
  <si>
    <t>Total U.S. EEZ Landings</t>
  </si>
  <si>
    <t>2006-2008</t>
  </si>
  <si>
    <t>2007-2009</t>
  </si>
  <si>
    <t>Avg</t>
  </si>
  <si>
    <t>Catch</t>
  </si>
  <si>
    <t>Landings</t>
  </si>
  <si>
    <t>Quota</t>
  </si>
  <si>
    <t>Harvest (Commercial and Recreational)</t>
  </si>
  <si>
    <t>Percent of Quota Landed</t>
  </si>
  <si>
    <t xml:space="preserve"> </t>
  </si>
  <si>
    <t>US Landings</t>
  </si>
  <si>
    <t>EEZ Landings</t>
  </si>
  <si>
    <t>2008-2010</t>
  </si>
  <si>
    <t>Harvest (mt) (Commercial and Recreational)</t>
  </si>
  <si>
    <t>Quota (mt)</t>
  </si>
  <si>
    <t>T-Can</t>
  </si>
  <si>
    <t>Harvest (only commercial)</t>
  </si>
  <si>
    <t>2009 and 2010 U.S. Commercial discards estimated based on 2004-2008 discard rates</t>
  </si>
  <si>
    <t>Canadian Discards</t>
  </si>
  <si>
    <t>2008-2010 Canadian Commercial discards estimated based on 2004-2008 U.S. discard rates</t>
  </si>
  <si>
    <t>2004-2008 US discard rate</t>
  </si>
  <si>
    <t>2002-2008 Average</t>
  </si>
  <si>
    <t>Discards as a percent of land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</si>
</sst>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2"/>
      <name val="Arial"/>
      <family val="0"/>
    </font>
    <font>
      <sz val="16"/>
      <name val="Arial"/>
      <family val="2"/>
    </font>
    <font>
      <sz val="10"/>
      <name val="Times New Roman"/>
      <family val="1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1.75"/>
      <color indexed="8"/>
      <name val="Arial"/>
      <family val="2"/>
    </font>
    <font>
      <sz val="8.25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b/>
      <sz val="11"/>
      <color indexed="8"/>
      <name val="Arial"/>
      <family val="2"/>
    </font>
    <font>
      <b/>
      <sz val="11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 style="thick"/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/>
    </xf>
    <xf numFmtId="16" fontId="0" fillId="0" borderId="0" xfId="0" applyNumberFormat="1" applyAlignment="1" quotePrefix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32" borderId="0" xfId="0" applyFont="1" applyFill="1" applyAlignment="1">
      <alignment/>
    </xf>
    <xf numFmtId="3" fontId="5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164" fontId="0" fillId="32" borderId="0" xfId="0" applyNumberFormat="1" applyFill="1" applyAlignment="1">
      <alignment/>
    </xf>
    <xf numFmtId="3" fontId="0" fillId="32" borderId="0" xfId="0" applyNumberFormat="1" applyFill="1" applyAlignment="1">
      <alignment/>
    </xf>
    <xf numFmtId="9" fontId="0" fillId="0" borderId="0" xfId="0" applyNumberFormat="1" applyAlignment="1">
      <alignment/>
    </xf>
    <xf numFmtId="3" fontId="0" fillId="18" borderId="0" xfId="0" applyNumberFormat="1" applyFill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0" fillId="18" borderId="11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Border="1" applyAlignment="1">
      <alignment/>
    </xf>
    <xf numFmtId="3" fontId="0" fillId="18" borderId="0" xfId="0" applyNumberFormat="1" applyFill="1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3" fontId="0" fillId="32" borderId="16" xfId="0" applyNumberFormat="1" applyFill="1" applyBorder="1" applyAlignment="1">
      <alignment/>
    </xf>
    <xf numFmtId="0" fontId="0" fillId="0" borderId="17" xfId="0" applyBorder="1" applyAlignment="1">
      <alignment/>
    </xf>
    <xf numFmtId="165" fontId="0" fillId="0" borderId="0" xfId="0" applyNumberFormat="1" applyAlignment="1">
      <alignment/>
    </xf>
    <xf numFmtId="0" fontId="6" fillId="0" borderId="18" xfId="0" applyFont="1" applyBorder="1" applyAlignment="1">
      <alignment/>
    </xf>
    <xf numFmtId="3" fontId="6" fillId="0" borderId="19" xfId="0" applyNumberFormat="1" applyFont="1" applyBorder="1" applyAlignment="1">
      <alignment/>
    </xf>
    <xf numFmtId="9" fontId="6" fillId="0" borderId="20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vertical="top" wrapText="1"/>
    </xf>
    <xf numFmtId="3" fontId="0" fillId="0" borderId="0" xfId="0" applyNumberFormat="1" applyFill="1" applyBorder="1" applyAlignment="1">
      <alignment/>
    </xf>
    <xf numFmtId="0" fontId="6" fillId="0" borderId="26" xfId="0" applyFont="1" applyBorder="1" applyAlignment="1">
      <alignment/>
    </xf>
    <xf numFmtId="3" fontId="6" fillId="0" borderId="26" xfId="0" applyNumberFormat="1" applyFont="1" applyBorder="1" applyAlignment="1">
      <alignment/>
    </xf>
    <xf numFmtId="9" fontId="6" fillId="0" borderId="26" xfId="0" applyNumberFormat="1" applyFont="1" applyBorder="1" applyAlignment="1">
      <alignment/>
    </xf>
    <xf numFmtId="0" fontId="6" fillId="0" borderId="21" xfId="0" applyFont="1" applyFill="1" applyBorder="1" applyAlignment="1">
      <alignment/>
    </xf>
    <xf numFmtId="3" fontId="6" fillId="0" borderId="27" xfId="0" applyNumberFormat="1" applyFont="1" applyFill="1" applyBorder="1" applyAlignment="1">
      <alignment/>
    </xf>
    <xf numFmtId="9" fontId="6" fillId="0" borderId="28" xfId="0" applyNumberFormat="1" applyFont="1" applyFill="1" applyBorder="1" applyAlignment="1">
      <alignment/>
    </xf>
    <xf numFmtId="0" fontId="6" fillId="0" borderId="26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/>
    </xf>
    <xf numFmtId="3" fontId="0" fillId="0" borderId="26" xfId="0" applyNumberFormat="1" applyBorder="1" applyAlignment="1">
      <alignment/>
    </xf>
    <xf numFmtId="9" fontId="6" fillId="0" borderId="26" xfId="0" applyNumberFormat="1" applyFont="1" applyFill="1" applyBorder="1" applyAlignment="1">
      <alignment/>
    </xf>
    <xf numFmtId="3" fontId="6" fillId="0" borderId="26" xfId="0" applyNumberFormat="1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5" fillId="0" borderId="29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Mackerel Landings in U.S. Waters</a:t>
            </a:r>
          </a:p>
        </c:rich>
      </c:tx>
      <c:layout>
        <c:manualLayout>
          <c:xMode val="factor"/>
          <c:yMode val="factor"/>
          <c:x val="-0.04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5275"/>
          <c:w val="0.9345"/>
          <c:h val="0.8185"/>
        </c:manualLayout>
      </c:layout>
      <c:lineChart>
        <c:grouping val="standard"/>
        <c:varyColors val="0"/>
        <c:ser>
          <c:idx val="0"/>
          <c:order val="0"/>
          <c:tx>
            <c:v>Total U.S. EEZ Landings (includes Rec and Foreign)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Mack!$A$4:$A$54</c:f>
              <c:numCache/>
            </c:numRef>
          </c:cat>
          <c:val>
            <c:numRef>
              <c:f>Mack!$G$4:$G$54</c:f>
              <c:numCache/>
            </c:numRef>
          </c:val>
          <c:smooth val="0"/>
        </c:ser>
        <c:ser>
          <c:idx val="1"/>
          <c:order val="1"/>
          <c:tx>
            <c:v>U.S. Domestic Commercial Landings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Mack!$A$4:$A$54</c:f>
              <c:numCache/>
            </c:numRef>
          </c:cat>
          <c:val>
            <c:numRef>
              <c:f>Mack!$B$4:$B$54</c:f>
              <c:numCache/>
            </c:numRef>
          </c:val>
          <c:smooth val="0"/>
        </c:ser>
        <c:ser>
          <c:idx val="2"/>
          <c:order val="2"/>
          <c:tx>
            <c:v>US Quotas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Mack!$A$4:$A$54</c:f>
              <c:numCache/>
            </c:numRef>
          </c:cat>
          <c:val>
            <c:numRef>
              <c:f>Mack!$K$4:$K$54</c:f>
              <c:numCache/>
            </c:numRef>
          </c:val>
          <c:smooth val="0"/>
        </c:ser>
        <c:marker val="1"/>
        <c:axId val="11419425"/>
        <c:axId val="35665962"/>
      </c:lineChart>
      <c:catAx>
        <c:axId val="1141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65962"/>
        <c:crosses val="autoZero"/>
        <c:auto val="1"/>
        <c:lblOffset val="100"/>
        <c:tickLblSkip val="2"/>
        <c:noMultiLvlLbl val="0"/>
      </c:catAx>
      <c:valAx>
        <c:axId val="35665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Metric Tons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19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725"/>
          <c:y val="0.1845"/>
          <c:w val="0.27925"/>
          <c:h val="0.4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and Canadian Mackerel Landings Since 1992 (no foreign fishing)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105"/>
          <c:w val="0.9645"/>
          <c:h val="0.863"/>
        </c:manualLayout>
      </c:layout>
      <c:lineChart>
        <c:grouping val="standard"/>
        <c:varyColors val="0"/>
        <c:ser>
          <c:idx val="0"/>
          <c:order val="0"/>
          <c:tx>
            <c:v>U.S.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Mack!$A$36:$A$54</c:f>
              <c:numCache/>
            </c:numRef>
          </c:cat>
          <c:val>
            <c:numRef>
              <c:f>Mack!$B$36:$B$54</c:f>
              <c:numCache/>
            </c:numRef>
          </c:val>
          <c:smooth val="0"/>
        </c:ser>
        <c:ser>
          <c:idx val="1"/>
          <c:order val="1"/>
          <c:tx>
            <c:v>Canada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Mack!$A$36:$A$54</c:f>
              <c:numCache/>
            </c:numRef>
          </c:cat>
          <c:val>
            <c:numRef>
              <c:f>Mack!$I$36:$I$54</c:f>
              <c:numCache/>
            </c:numRef>
          </c:val>
          <c:smooth val="0"/>
        </c:ser>
        <c:marker val="1"/>
        <c:axId val="52558203"/>
        <c:axId val="3261780"/>
      </c:lineChart>
      <c:catAx>
        <c:axId val="52558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1780"/>
        <c:crosses val="autoZero"/>
        <c:auto val="1"/>
        <c:lblOffset val="100"/>
        <c:tickLblSkip val="1"/>
        <c:noMultiLvlLbl val="0"/>
      </c:catAx>
      <c:valAx>
        <c:axId val="3261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MT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58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775"/>
          <c:y val="0.25125"/>
          <c:w val="0.11975"/>
          <c:h val="0.1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Illex Landings in U.S. Waters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2115"/>
          <c:w val="0.87025"/>
          <c:h val="0.74425"/>
        </c:manualLayout>
      </c:layout>
      <c:lineChart>
        <c:grouping val="standard"/>
        <c:varyColors val="0"/>
        <c:ser>
          <c:idx val="1"/>
          <c:order val="0"/>
          <c:tx>
            <c:v>Total U.S. EEZ Landings (Includes Foreign)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Ill!$A$4:$A$51</c:f>
              <c:numCache/>
            </c:numRef>
          </c:cat>
          <c:val>
            <c:numRef>
              <c:f>Ill!$D$4:$D$51</c:f>
              <c:numCache/>
            </c:numRef>
          </c:val>
          <c:smooth val="0"/>
        </c:ser>
        <c:ser>
          <c:idx val="2"/>
          <c:order val="1"/>
          <c:tx>
            <c:v>US Quotas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Ill!$A$4:$A$51</c:f>
              <c:numCache/>
            </c:numRef>
          </c:cat>
          <c:val>
            <c:numRef>
              <c:f>Ill!$E$4:$E$51</c:f>
              <c:numCache/>
            </c:numRef>
          </c:val>
          <c:smooth val="0"/>
        </c:ser>
        <c:ser>
          <c:idx val="0"/>
          <c:order val="2"/>
          <c:tx>
            <c:v>U.S. Domestic Landings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Ill!$A$4:$A$51</c:f>
              <c:numCache/>
            </c:numRef>
          </c:cat>
          <c:val>
            <c:numRef>
              <c:f>Ill!$B$4:$B$51</c:f>
              <c:numCache/>
            </c:numRef>
          </c:val>
          <c:smooth val="0"/>
        </c:ser>
        <c:marker val="1"/>
        <c:axId val="29356021"/>
        <c:axId val="62877598"/>
      </c:lineChart>
      <c:catAx>
        <c:axId val="29356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77598"/>
        <c:crosses val="autoZero"/>
        <c:auto val="1"/>
        <c:lblOffset val="100"/>
        <c:tickLblSkip val="2"/>
        <c:noMultiLvlLbl val="0"/>
      </c:catAx>
      <c:valAx>
        <c:axId val="628775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Metric Tons</a:t>
                </a:r>
              </a:p>
            </c:rich>
          </c:tx>
          <c:layout>
            <c:manualLayout>
              <c:xMode val="factor"/>
              <c:yMode val="factor"/>
              <c:x val="-0.025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56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575"/>
          <c:y val="0.1355"/>
          <c:w val="0.27525"/>
          <c:h val="0.3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Butterfish Catch  in U.S. Waters</a:t>
            </a:r>
          </a:p>
        </c:rich>
      </c:tx>
      <c:layout>
        <c:manualLayout>
          <c:xMode val="factor"/>
          <c:yMode val="factor"/>
          <c:x val="-0.01625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1825"/>
          <c:w val="0.9235"/>
          <c:h val="0.85875"/>
        </c:manualLayout>
      </c:layout>
      <c:lineChart>
        <c:grouping val="standard"/>
        <c:varyColors val="0"/>
        <c:ser>
          <c:idx val="1"/>
          <c:order val="0"/>
          <c:tx>
            <c:v>Total U.S. EEZ Landings (Includes Foreign)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Butter!$A$3:$A$48</c:f>
              <c:numCache/>
            </c:numRef>
          </c:cat>
          <c:val>
            <c:numRef>
              <c:f>Butter!$D$3:$D$48</c:f>
              <c:numCache/>
            </c:numRef>
          </c:val>
          <c:smooth val="0"/>
        </c:ser>
        <c:ser>
          <c:idx val="2"/>
          <c:order val="1"/>
          <c:tx>
            <c:v>US Landing Quotas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Butter!$A$3:$A$48</c:f>
              <c:numCache/>
            </c:numRef>
          </c:cat>
          <c:val>
            <c:numRef>
              <c:f>Butter!$G$3:$G$48</c:f>
              <c:numCache/>
            </c:numRef>
          </c:val>
          <c:smooth val="0"/>
        </c:ser>
        <c:ser>
          <c:idx val="0"/>
          <c:order val="2"/>
          <c:tx>
            <c:v>U.S. Domestic Landings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Butter!$A$3:$A$48</c:f>
              <c:numCache/>
            </c:numRef>
          </c:cat>
          <c:val>
            <c:numRef>
              <c:f>Butter!$B$3:$B$48</c:f>
              <c:numCache/>
            </c:numRef>
          </c:val>
          <c:smooth val="0"/>
        </c:ser>
        <c:ser>
          <c:idx val="3"/>
          <c:order val="3"/>
          <c:tx>
            <c:v>Discards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Butter!$A$3:$A$48</c:f>
              <c:numCache/>
            </c:numRef>
          </c:cat>
          <c:val>
            <c:numRef>
              <c:f>Butter!$E$3:$E$48</c:f>
              <c:numCache/>
            </c:numRef>
          </c:val>
          <c:smooth val="0"/>
        </c:ser>
        <c:marker val="1"/>
        <c:axId val="29027471"/>
        <c:axId val="59920648"/>
      </c:lineChart>
      <c:catAx>
        <c:axId val="29027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20648"/>
        <c:crosses val="autoZero"/>
        <c:auto val="1"/>
        <c:lblOffset val="100"/>
        <c:tickLblSkip val="2"/>
        <c:noMultiLvlLbl val="0"/>
      </c:catAx>
      <c:valAx>
        <c:axId val="59920648"/>
        <c:scaling>
          <c:orientation val="minMax"/>
          <c:max val="1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Metric Tons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274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95"/>
          <c:y val="0.139"/>
          <c:w val="0.23675"/>
          <c:h val="0.3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Loligo Landings in U.S. Waters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5025"/>
          <c:w val="0.916"/>
          <c:h val="0.82075"/>
        </c:manualLayout>
      </c:layout>
      <c:lineChart>
        <c:grouping val="standard"/>
        <c:varyColors val="0"/>
        <c:ser>
          <c:idx val="1"/>
          <c:order val="0"/>
          <c:tx>
            <c:v>Total U.S. EEZ Landings (Includes Foreign)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Lol!$A$3:$A$50</c:f>
              <c:numCache/>
            </c:numRef>
          </c:cat>
          <c:val>
            <c:numRef>
              <c:f>Lol!$D$3:$D$50</c:f>
              <c:numCache/>
            </c:numRef>
          </c:val>
          <c:smooth val="0"/>
        </c:ser>
        <c:ser>
          <c:idx val="2"/>
          <c:order val="1"/>
          <c:tx>
            <c:v>US Quotas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Lol!$A$3:$A$50</c:f>
              <c:numCache/>
            </c:numRef>
          </c:cat>
          <c:val>
            <c:numRef>
              <c:f>Lol!$E$3:$E$50</c:f>
              <c:numCache/>
            </c:numRef>
          </c:val>
          <c:smooth val="0"/>
        </c:ser>
        <c:ser>
          <c:idx val="0"/>
          <c:order val="2"/>
          <c:tx>
            <c:v>U.S. Domestic Landings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Lol!$A$3:$A$50</c:f>
              <c:numCache/>
            </c:numRef>
          </c:cat>
          <c:val>
            <c:numRef>
              <c:f>Lol!$B$3:$B$50</c:f>
              <c:numCache/>
            </c:numRef>
          </c:val>
          <c:smooth val="0"/>
        </c:ser>
        <c:marker val="1"/>
        <c:axId val="2414921"/>
        <c:axId val="21734290"/>
      </c:lineChart>
      <c:catAx>
        <c:axId val="2414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34290"/>
        <c:crosses val="autoZero"/>
        <c:auto val="1"/>
        <c:lblOffset val="100"/>
        <c:tickLblSkip val="2"/>
        <c:noMultiLvlLbl val="0"/>
      </c:catAx>
      <c:valAx>
        <c:axId val="21734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Metric Tons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4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3"/>
          <c:y val="0.182"/>
          <c:w val="0.2765"/>
          <c:h val="0.3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0</xdr:rowOff>
    </xdr:from>
    <xdr:to>
      <xdr:col>10</xdr:col>
      <xdr:colOff>9525</xdr:colOff>
      <xdr:row>81</xdr:row>
      <xdr:rowOff>152400</xdr:rowOff>
    </xdr:to>
    <xdr:graphicFrame>
      <xdr:nvGraphicFramePr>
        <xdr:cNvPr id="1" name="Chart 2"/>
        <xdr:cNvGraphicFramePr/>
      </xdr:nvGraphicFramePr>
      <xdr:xfrm>
        <a:off x="0" y="11096625"/>
        <a:ext cx="75533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581025</xdr:colOff>
      <xdr:row>82</xdr:row>
      <xdr:rowOff>123825</xdr:rowOff>
    </xdr:from>
    <xdr:to>
      <xdr:col>9</xdr:col>
      <xdr:colOff>333375</xdr:colOff>
      <xdr:row>105</xdr:row>
      <xdr:rowOff>85725</xdr:rowOff>
    </xdr:to>
    <xdr:graphicFrame>
      <xdr:nvGraphicFramePr>
        <xdr:cNvPr id="2" name="Chart 3"/>
        <xdr:cNvGraphicFramePr/>
      </xdr:nvGraphicFramePr>
      <xdr:xfrm>
        <a:off x="581025" y="14620875"/>
        <a:ext cx="668655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0</xdr:rowOff>
    </xdr:from>
    <xdr:to>
      <xdr:col>9</xdr:col>
      <xdr:colOff>428625</xdr:colOff>
      <xdr:row>78</xdr:row>
      <xdr:rowOff>152400</xdr:rowOff>
    </xdr:to>
    <xdr:graphicFrame>
      <xdr:nvGraphicFramePr>
        <xdr:cNvPr id="1" name="Chart 1"/>
        <xdr:cNvGraphicFramePr/>
      </xdr:nvGraphicFramePr>
      <xdr:xfrm>
        <a:off x="0" y="15078075"/>
        <a:ext cx="64198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0.26275</cdr:x>
      <cdr:y>0.03425</cdr:y>
    </cdr:from>
    <cdr:to>
      <cdr:x>0.3075</cdr:x>
      <cdr:y>0.12125</cdr:y>
    </cdr:to>
    <cdr:sp>
      <cdr:nvSpPr>
        <cdr:cNvPr id="1" name="WordArt 1"/>
        <cdr:cNvSpPr>
          <a:spLocks/>
        </cdr:cNvSpPr>
      </cdr:nvSpPr>
      <cdr:spPr>
        <a:xfrm>
          <a:off x="1724025" y="152400"/>
          <a:ext cx="295275" cy="390525"/>
        </a:xfrm>
        <a:prstGeom prst="rect"/>
        <a:noFill/>
      </cdr:spPr>
      <c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33,200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53</xdr:row>
      <xdr:rowOff>19050</xdr:rowOff>
    </xdr:from>
    <xdr:to>
      <xdr:col>10</xdr:col>
      <xdr:colOff>523875</xdr:colOff>
      <xdr:row>81</xdr:row>
      <xdr:rowOff>28575</xdr:rowOff>
    </xdr:to>
    <xdr:graphicFrame>
      <xdr:nvGraphicFramePr>
        <xdr:cNvPr id="1" name="Chart 1"/>
        <xdr:cNvGraphicFramePr/>
      </xdr:nvGraphicFramePr>
      <xdr:xfrm>
        <a:off x="419100" y="10001250"/>
        <a:ext cx="65627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59</xdr:row>
      <xdr:rowOff>0</xdr:rowOff>
    </xdr:from>
    <xdr:to>
      <xdr:col>9</xdr:col>
      <xdr:colOff>171450</xdr:colOff>
      <xdr:row>79</xdr:row>
      <xdr:rowOff>142875</xdr:rowOff>
    </xdr:to>
    <xdr:graphicFrame>
      <xdr:nvGraphicFramePr>
        <xdr:cNvPr id="1" name="Chart 1"/>
        <xdr:cNvGraphicFramePr/>
      </xdr:nvGraphicFramePr>
      <xdr:xfrm>
        <a:off x="9525" y="10715625"/>
        <a:ext cx="59055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8"/>
  <sheetViews>
    <sheetView tabSelected="1" zoomScalePageLayoutView="0" workbookViewId="0" topLeftCell="B1">
      <selection activeCell="M57" sqref="M57:M58"/>
    </sheetView>
  </sheetViews>
  <sheetFormatPr defaultColWidth="9.140625" defaultRowHeight="12.75"/>
  <cols>
    <col min="2" max="3" width="12.140625" style="0" customWidth="1"/>
    <col min="4" max="8" width="12.28125" style="0" customWidth="1"/>
    <col min="22" max="22" width="14.57421875" style="0" customWidth="1"/>
  </cols>
  <sheetData>
    <row r="1" ht="33.75" customHeight="1">
      <c r="A1" s="3" t="s">
        <v>9</v>
      </c>
    </row>
    <row r="2" spans="1:12" s="2" customFormat="1" ht="38.25">
      <c r="A2" s="2" t="s">
        <v>0</v>
      </c>
      <c r="B2" s="2" t="s">
        <v>1</v>
      </c>
      <c r="C2" s="2" t="s">
        <v>4</v>
      </c>
      <c r="D2" s="2" t="s">
        <v>5</v>
      </c>
      <c r="E2" s="2" t="s">
        <v>6</v>
      </c>
      <c r="F2" s="2" t="s">
        <v>28</v>
      </c>
      <c r="G2" s="2" t="s">
        <v>29</v>
      </c>
      <c r="H2" s="2" t="s">
        <v>17</v>
      </c>
      <c r="I2" s="2" t="s">
        <v>2</v>
      </c>
      <c r="J2" s="2" t="s">
        <v>3</v>
      </c>
      <c r="K2" s="2" t="s">
        <v>13</v>
      </c>
      <c r="L2" s="2" t="s">
        <v>36</v>
      </c>
    </row>
    <row r="4" spans="1:12" ht="12.75">
      <c r="A4">
        <v>1960</v>
      </c>
      <c r="B4" s="1">
        <v>1396</v>
      </c>
      <c r="E4" s="1">
        <v>0</v>
      </c>
      <c r="F4" s="1">
        <f>B4+D4</f>
        <v>1396</v>
      </c>
      <c r="G4" s="1">
        <f>F4+E4</f>
        <v>1396</v>
      </c>
      <c r="H4" s="1">
        <f>SUM(B4:E4)</f>
        <v>1396</v>
      </c>
      <c r="I4">
        <v>5957</v>
      </c>
      <c r="J4" s="1">
        <f>SUM(H4:I4)</f>
        <v>7353</v>
      </c>
      <c r="L4" s="1"/>
    </row>
    <row r="5" spans="1:12" ht="12.75">
      <c r="A5">
        <v>1961</v>
      </c>
      <c r="B5" s="1">
        <v>1361</v>
      </c>
      <c r="E5" s="1">
        <v>11</v>
      </c>
      <c r="F5" s="1">
        <f aca="true" t="shared" si="0" ref="F5:F54">B5+D5</f>
        <v>1361</v>
      </c>
      <c r="G5" s="1">
        <f aca="true" t="shared" si="1" ref="G5:G54">F5+E5</f>
        <v>1372</v>
      </c>
      <c r="H5" s="1">
        <f aca="true" t="shared" si="2" ref="H5:H54">SUM(B5:E5)</f>
        <v>1372</v>
      </c>
      <c r="I5">
        <v>5459</v>
      </c>
      <c r="J5" s="1">
        <f aca="true" t="shared" si="3" ref="J5:J51">SUM(H5:I5)</f>
        <v>6831</v>
      </c>
      <c r="L5" s="1"/>
    </row>
    <row r="6" spans="1:12" ht="12.75">
      <c r="A6">
        <v>1962</v>
      </c>
      <c r="B6">
        <v>938</v>
      </c>
      <c r="E6" s="1">
        <v>175</v>
      </c>
      <c r="F6" s="1">
        <f t="shared" si="0"/>
        <v>938</v>
      </c>
      <c r="G6" s="1">
        <f t="shared" si="1"/>
        <v>1113</v>
      </c>
      <c r="H6" s="1">
        <f t="shared" si="2"/>
        <v>1113</v>
      </c>
      <c r="I6">
        <v>6865</v>
      </c>
      <c r="J6" s="1">
        <f t="shared" si="3"/>
        <v>7978</v>
      </c>
      <c r="L6" s="1"/>
    </row>
    <row r="7" spans="1:12" ht="12.75">
      <c r="A7">
        <v>1963</v>
      </c>
      <c r="B7" s="1">
        <v>1320</v>
      </c>
      <c r="E7" s="1">
        <v>1299</v>
      </c>
      <c r="F7" s="1">
        <f t="shared" si="0"/>
        <v>1320</v>
      </c>
      <c r="G7" s="1">
        <f t="shared" si="1"/>
        <v>2619</v>
      </c>
      <c r="H7" s="1">
        <f t="shared" si="2"/>
        <v>2619</v>
      </c>
      <c r="I7">
        <v>6473</v>
      </c>
      <c r="J7" s="1">
        <f t="shared" si="3"/>
        <v>9092</v>
      </c>
      <c r="L7" s="1"/>
    </row>
    <row r="8" spans="1:12" ht="12.75">
      <c r="A8">
        <v>1964</v>
      </c>
      <c r="B8" s="1">
        <v>1644</v>
      </c>
      <c r="E8" s="1">
        <v>801</v>
      </c>
      <c r="F8" s="1">
        <f t="shared" si="0"/>
        <v>1644</v>
      </c>
      <c r="G8" s="1">
        <f t="shared" si="1"/>
        <v>2445</v>
      </c>
      <c r="H8" s="1">
        <f t="shared" si="2"/>
        <v>2445</v>
      </c>
      <c r="I8">
        <v>10960</v>
      </c>
      <c r="J8" s="1">
        <f t="shared" si="3"/>
        <v>13405</v>
      </c>
      <c r="L8" s="1"/>
    </row>
    <row r="9" spans="1:12" ht="12.75">
      <c r="A9">
        <v>1965</v>
      </c>
      <c r="B9" s="1">
        <v>1998</v>
      </c>
      <c r="E9" s="1">
        <v>2945</v>
      </c>
      <c r="F9" s="1">
        <f t="shared" si="0"/>
        <v>1998</v>
      </c>
      <c r="G9" s="1">
        <f t="shared" si="1"/>
        <v>4943</v>
      </c>
      <c r="H9" s="1">
        <f t="shared" si="2"/>
        <v>4943</v>
      </c>
      <c r="I9">
        <v>11590</v>
      </c>
      <c r="J9" s="1">
        <f t="shared" si="3"/>
        <v>16533</v>
      </c>
      <c r="L9" s="1"/>
    </row>
    <row r="10" spans="1:12" ht="12.75">
      <c r="A10">
        <v>1966</v>
      </c>
      <c r="B10" s="1">
        <v>2724</v>
      </c>
      <c r="E10" s="1">
        <v>6707</v>
      </c>
      <c r="F10" s="1">
        <f t="shared" si="0"/>
        <v>2724</v>
      </c>
      <c r="G10" s="1">
        <f t="shared" si="1"/>
        <v>9431</v>
      </c>
      <c r="H10" s="1">
        <f t="shared" si="2"/>
        <v>9431</v>
      </c>
      <c r="I10">
        <v>12821</v>
      </c>
      <c r="J10" s="1">
        <f t="shared" si="3"/>
        <v>22252</v>
      </c>
      <c r="L10" s="1"/>
    </row>
    <row r="11" spans="1:12" ht="12.75">
      <c r="A11">
        <v>1967</v>
      </c>
      <c r="B11" s="1">
        <v>3891</v>
      </c>
      <c r="E11" s="1">
        <v>18984</v>
      </c>
      <c r="F11" s="1">
        <f t="shared" si="0"/>
        <v>3891</v>
      </c>
      <c r="G11" s="1">
        <f t="shared" si="1"/>
        <v>22875</v>
      </c>
      <c r="H11" s="1">
        <f t="shared" si="2"/>
        <v>22875</v>
      </c>
      <c r="I11">
        <v>11243</v>
      </c>
      <c r="J11" s="1">
        <f t="shared" si="3"/>
        <v>34118</v>
      </c>
      <c r="L11" s="1"/>
    </row>
    <row r="12" spans="1:12" ht="12.75">
      <c r="A12">
        <v>1968</v>
      </c>
      <c r="B12" s="1">
        <v>3929</v>
      </c>
      <c r="E12">
        <v>65747</v>
      </c>
      <c r="F12" s="1">
        <f t="shared" si="0"/>
        <v>3929</v>
      </c>
      <c r="G12" s="1">
        <f t="shared" si="1"/>
        <v>69676</v>
      </c>
      <c r="H12" s="1">
        <f t="shared" si="2"/>
        <v>69676</v>
      </c>
      <c r="I12">
        <v>20819</v>
      </c>
      <c r="J12" s="1">
        <f t="shared" si="3"/>
        <v>90495</v>
      </c>
      <c r="L12" s="1"/>
    </row>
    <row r="13" spans="1:12" ht="12.75">
      <c r="A13">
        <v>1969</v>
      </c>
      <c r="B13" s="1">
        <v>4364</v>
      </c>
      <c r="E13">
        <v>114189</v>
      </c>
      <c r="F13" s="1">
        <f t="shared" si="0"/>
        <v>4364</v>
      </c>
      <c r="G13" s="1">
        <f t="shared" si="1"/>
        <v>118553</v>
      </c>
      <c r="H13" s="1">
        <f t="shared" si="2"/>
        <v>118553</v>
      </c>
      <c r="I13">
        <v>17364</v>
      </c>
      <c r="J13" s="1">
        <f t="shared" si="3"/>
        <v>135917</v>
      </c>
      <c r="L13" s="1"/>
    </row>
    <row r="14" spans="1:12" ht="12.75">
      <c r="A14">
        <v>1970</v>
      </c>
      <c r="B14" s="1">
        <v>4049</v>
      </c>
      <c r="E14">
        <v>210864</v>
      </c>
      <c r="F14" s="1">
        <f t="shared" si="0"/>
        <v>4049</v>
      </c>
      <c r="G14" s="1">
        <f t="shared" si="1"/>
        <v>214913</v>
      </c>
      <c r="H14" s="1">
        <f t="shared" si="2"/>
        <v>214913</v>
      </c>
      <c r="I14">
        <v>19959</v>
      </c>
      <c r="J14" s="1">
        <f t="shared" si="3"/>
        <v>234872</v>
      </c>
      <c r="L14" s="1"/>
    </row>
    <row r="15" spans="1:12" ht="12.75">
      <c r="A15">
        <v>1971</v>
      </c>
      <c r="B15" s="1">
        <v>2406</v>
      </c>
      <c r="E15">
        <v>355892</v>
      </c>
      <c r="F15" s="1">
        <f t="shared" si="0"/>
        <v>2406</v>
      </c>
      <c r="G15" s="1">
        <f t="shared" si="1"/>
        <v>358298</v>
      </c>
      <c r="H15" s="1">
        <f t="shared" si="2"/>
        <v>358298</v>
      </c>
      <c r="I15">
        <v>24496</v>
      </c>
      <c r="J15" s="1">
        <f t="shared" si="3"/>
        <v>382794</v>
      </c>
      <c r="L15" s="1"/>
    </row>
    <row r="16" spans="1:12" ht="12.75">
      <c r="A16">
        <v>1972</v>
      </c>
      <c r="B16" s="1">
        <v>2006</v>
      </c>
      <c r="E16">
        <v>391464</v>
      </c>
      <c r="F16" s="1">
        <f t="shared" si="0"/>
        <v>2006</v>
      </c>
      <c r="G16" s="1">
        <f t="shared" si="1"/>
        <v>393470</v>
      </c>
      <c r="H16" s="1">
        <f t="shared" si="2"/>
        <v>393470</v>
      </c>
      <c r="I16">
        <v>22360</v>
      </c>
      <c r="J16" s="1">
        <f t="shared" si="3"/>
        <v>415830</v>
      </c>
      <c r="L16" s="1"/>
    </row>
    <row r="17" spans="1:12" ht="12.75">
      <c r="A17">
        <v>1973</v>
      </c>
      <c r="B17" s="1">
        <v>1336</v>
      </c>
      <c r="E17">
        <v>396759</v>
      </c>
      <c r="F17" s="1">
        <f t="shared" si="0"/>
        <v>1336</v>
      </c>
      <c r="G17" s="1">
        <f t="shared" si="1"/>
        <v>398095</v>
      </c>
      <c r="H17" s="1">
        <f t="shared" si="2"/>
        <v>398095</v>
      </c>
      <c r="I17">
        <v>38514</v>
      </c>
      <c r="J17" s="1">
        <f t="shared" si="3"/>
        <v>436609</v>
      </c>
      <c r="L17" s="1"/>
    </row>
    <row r="18" spans="1:12" ht="12.75">
      <c r="A18">
        <v>1974</v>
      </c>
      <c r="B18" s="1">
        <v>1042</v>
      </c>
      <c r="E18">
        <v>321837</v>
      </c>
      <c r="F18" s="1">
        <f t="shared" si="0"/>
        <v>1042</v>
      </c>
      <c r="G18" s="1">
        <f t="shared" si="1"/>
        <v>322879</v>
      </c>
      <c r="H18" s="1">
        <f t="shared" si="2"/>
        <v>322879</v>
      </c>
      <c r="I18">
        <v>44655</v>
      </c>
      <c r="J18" s="1">
        <f t="shared" si="3"/>
        <v>367534</v>
      </c>
      <c r="L18" s="1"/>
    </row>
    <row r="19" spans="1:12" ht="12.75">
      <c r="A19">
        <v>1975</v>
      </c>
      <c r="B19" s="1">
        <v>1974</v>
      </c>
      <c r="E19">
        <v>271719</v>
      </c>
      <c r="F19" s="1">
        <f t="shared" si="0"/>
        <v>1974</v>
      </c>
      <c r="G19" s="1">
        <f t="shared" si="1"/>
        <v>273693</v>
      </c>
      <c r="H19" s="1">
        <f t="shared" si="2"/>
        <v>273693</v>
      </c>
      <c r="I19">
        <v>36258</v>
      </c>
      <c r="J19" s="1">
        <f t="shared" si="3"/>
        <v>309951</v>
      </c>
      <c r="L19" s="1"/>
    </row>
    <row r="20" spans="1:12" ht="12.75">
      <c r="A20">
        <v>1976</v>
      </c>
      <c r="B20" s="1">
        <v>2712</v>
      </c>
      <c r="E20">
        <v>223275</v>
      </c>
      <c r="F20" s="1">
        <f t="shared" si="0"/>
        <v>2712</v>
      </c>
      <c r="G20" s="1">
        <f t="shared" si="1"/>
        <v>225987</v>
      </c>
      <c r="H20" s="1">
        <f t="shared" si="2"/>
        <v>225987</v>
      </c>
      <c r="I20">
        <v>33065</v>
      </c>
      <c r="J20" s="1">
        <f t="shared" si="3"/>
        <v>259052</v>
      </c>
      <c r="L20" s="1"/>
    </row>
    <row r="21" spans="1:12" ht="12.75">
      <c r="A21">
        <v>1977</v>
      </c>
      <c r="B21" s="1">
        <v>1377</v>
      </c>
      <c r="E21">
        <v>56067</v>
      </c>
      <c r="F21" s="1">
        <f t="shared" si="0"/>
        <v>1377</v>
      </c>
      <c r="G21" s="1">
        <f t="shared" si="1"/>
        <v>57444</v>
      </c>
      <c r="H21" s="1">
        <f t="shared" si="2"/>
        <v>57444</v>
      </c>
      <c r="I21">
        <v>22765</v>
      </c>
      <c r="J21" s="1">
        <f t="shared" si="3"/>
        <v>80209</v>
      </c>
      <c r="L21" s="1"/>
    </row>
    <row r="22" spans="1:12" ht="12.75">
      <c r="A22">
        <v>1978</v>
      </c>
      <c r="B22" s="1">
        <v>1605</v>
      </c>
      <c r="E22">
        <v>841</v>
      </c>
      <c r="F22" s="1">
        <f t="shared" si="0"/>
        <v>1605</v>
      </c>
      <c r="G22" s="1">
        <f t="shared" si="1"/>
        <v>2446</v>
      </c>
      <c r="H22" s="1">
        <f t="shared" si="2"/>
        <v>2446</v>
      </c>
      <c r="I22">
        <v>25899</v>
      </c>
      <c r="J22" s="1">
        <f t="shared" si="3"/>
        <v>28345</v>
      </c>
      <c r="L22" s="1"/>
    </row>
    <row r="23" spans="1:12" ht="12.75">
      <c r="A23">
        <v>1979</v>
      </c>
      <c r="B23" s="1">
        <v>1990</v>
      </c>
      <c r="E23">
        <v>440</v>
      </c>
      <c r="F23" s="1">
        <f t="shared" si="0"/>
        <v>1990</v>
      </c>
      <c r="G23" s="1">
        <f t="shared" si="1"/>
        <v>2430</v>
      </c>
      <c r="H23" s="1">
        <f t="shared" si="2"/>
        <v>2430</v>
      </c>
      <c r="I23">
        <v>30612</v>
      </c>
      <c r="J23" s="1">
        <f t="shared" si="3"/>
        <v>33042</v>
      </c>
      <c r="L23" s="1"/>
    </row>
    <row r="24" spans="1:12" ht="12.75">
      <c r="A24">
        <v>1980</v>
      </c>
      <c r="B24" s="1">
        <v>2683</v>
      </c>
      <c r="E24">
        <v>566</v>
      </c>
      <c r="F24" s="1">
        <f t="shared" si="0"/>
        <v>2683</v>
      </c>
      <c r="G24" s="1">
        <f t="shared" si="1"/>
        <v>3249</v>
      </c>
      <c r="H24" s="1">
        <f t="shared" si="2"/>
        <v>3249</v>
      </c>
      <c r="I24">
        <v>22296</v>
      </c>
      <c r="J24" s="1">
        <f t="shared" si="3"/>
        <v>25545</v>
      </c>
      <c r="L24" s="1"/>
    </row>
    <row r="25" spans="1:12" ht="12.75">
      <c r="A25">
        <v>1981</v>
      </c>
      <c r="B25" s="1">
        <v>2941</v>
      </c>
      <c r="D25">
        <v>3210</v>
      </c>
      <c r="E25">
        <v>5361</v>
      </c>
      <c r="F25" s="1">
        <f t="shared" si="0"/>
        <v>6151</v>
      </c>
      <c r="G25" s="1">
        <f t="shared" si="1"/>
        <v>11512</v>
      </c>
      <c r="H25" s="1">
        <f t="shared" si="2"/>
        <v>11512</v>
      </c>
      <c r="I25">
        <v>19294</v>
      </c>
      <c r="J25" s="1">
        <f t="shared" si="3"/>
        <v>30806</v>
      </c>
      <c r="L25" s="1"/>
    </row>
    <row r="26" spans="1:12" ht="12.75">
      <c r="A26">
        <v>1982</v>
      </c>
      <c r="B26" s="1">
        <v>3330</v>
      </c>
      <c r="D26">
        <v>1191</v>
      </c>
      <c r="E26">
        <v>6647</v>
      </c>
      <c r="F26" s="1">
        <f t="shared" si="0"/>
        <v>4521</v>
      </c>
      <c r="G26" s="1">
        <f t="shared" si="1"/>
        <v>11168</v>
      </c>
      <c r="H26" s="1">
        <f t="shared" si="2"/>
        <v>11168</v>
      </c>
      <c r="I26">
        <v>16380</v>
      </c>
      <c r="J26" s="1">
        <f t="shared" si="3"/>
        <v>27548</v>
      </c>
      <c r="L26" s="1"/>
    </row>
    <row r="27" spans="1:12" ht="12.75">
      <c r="A27">
        <v>1983</v>
      </c>
      <c r="B27" s="1">
        <v>3805</v>
      </c>
      <c r="D27">
        <v>3002</v>
      </c>
      <c r="E27">
        <v>5955</v>
      </c>
      <c r="F27" s="1">
        <f t="shared" si="0"/>
        <v>6807</v>
      </c>
      <c r="G27" s="1">
        <f t="shared" si="1"/>
        <v>12762</v>
      </c>
      <c r="H27" s="1">
        <f t="shared" si="2"/>
        <v>12762</v>
      </c>
      <c r="I27">
        <v>19797</v>
      </c>
      <c r="J27" s="1">
        <f t="shared" si="3"/>
        <v>32559</v>
      </c>
      <c r="L27" s="1"/>
    </row>
    <row r="28" spans="1:12" ht="12.75">
      <c r="A28">
        <v>1984</v>
      </c>
      <c r="B28" s="1">
        <v>5954</v>
      </c>
      <c r="D28">
        <v>2319</v>
      </c>
      <c r="E28">
        <v>15045</v>
      </c>
      <c r="F28" s="1">
        <f t="shared" si="0"/>
        <v>8273</v>
      </c>
      <c r="G28" s="1">
        <f t="shared" si="1"/>
        <v>23318</v>
      </c>
      <c r="H28" s="1">
        <f t="shared" si="2"/>
        <v>23318</v>
      </c>
      <c r="I28">
        <v>17320</v>
      </c>
      <c r="J28" s="1">
        <f t="shared" si="3"/>
        <v>40638</v>
      </c>
      <c r="L28" s="1"/>
    </row>
    <row r="29" spans="1:12" ht="12.75">
      <c r="A29">
        <v>1985</v>
      </c>
      <c r="B29" s="1">
        <v>6632</v>
      </c>
      <c r="D29">
        <v>2713</v>
      </c>
      <c r="E29">
        <v>32409</v>
      </c>
      <c r="F29" s="1">
        <f t="shared" si="0"/>
        <v>9345</v>
      </c>
      <c r="G29" s="1">
        <f t="shared" si="1"/>
        <v>41754</v>
      </c>
      <c r="H29" s="1">
        <f t="shared" si="2"/>
        <v>41754</v>
      </c>
      <c r="I29">
        <v>29855</v>
      </c>
      <c r="J29" s="1">
        <f t="shared" si="3"/>
        <v>71609</v>
      </c>
      <c r="L29" s="1"/>
    </row>
    <row r="30" spans="1:15" ht="12.75">
      <c r="A30">
        <v>1986</v>
      </c>
      <c r="B30" s="1">
        <v>9637</v>
      </c>
      <c r="D30">
        <v>4223</v>
      </c>
      <c r="E30">
        <v>26507</v>
      </c>
      <c r="F30" s="1">
        <f t="shared" si="0"/>
        <v>13860</v>
      </c>
      <c r="G30" s="1">
        <f t="shared" si="1"/>
        <v>40367</v>
      </c>
      <c r="H30" s="1">
        <f t="shared" si="2"/>
        <v>40367</v>
      </c>
      <c r="I30">
        <v>30325</v>
      </c>
      <c r="J30" s="1">
        <f t="shared" si="3"/>
        <v>70692</v>
      </c>
      <c r="L30" s="1"/>
      <c r="O30" s="1"/>
    </row>
    <row r="31" spans="1:12" ht="12.75">
      <c r="A31">
        <v>1987</v>
      </c>
      <c r="B31" s="1">
        <v>12310</v>
      </c>
      <c r="D31">
        <v>4032</v>
      </c>
      <c r="E31">
        <v>36564</v>
      </c>
      <c r="F31" s="1">
        <f t="shared" si="0"/>
        <v>16342</v>
      </c>
      <c r="G31" s="1">
        <f t="shared" si="1"/>
        <v>52906</v>
      </c>
      <c r="H31" s="1">
        <f t="shared" si="2"/>
        <v>52906</v>
      </c>
      <c r="I31">
        <v>27488</v>
      </c>
      <c r="J31" s="1">
        <f t="shared" si="3"/>
        <v>80394</v>
      </c>
      <c r="L31" s="1"/>
    </row>
    <row r="32" spans="1:12" ht="12.75">
      <c r="A32">
        <v>1988</v>
      </c>
      <c r="B32" s="1">
        <v>12309</v>
      </c>
      <c r="D32">
        <v>3265</v>
      </c>
      <c r="E32">
        <v>42858</v>
      </c>
      <c r="F32" s="1">
        <f t="shared" si="0"/>
        <v>15574</v>
      </c>
      <c r="G32" s="1">
        <f t="shared" si="1"/>
        <v>58432</v>
      </c>
      <c r="H32" s="1">
        <f t="shared" si="2"/>
        <v>58432</v>
      </c>
      <c r="I32">
        <v>24060</v>
      </c>
      <c r="J32" s="1">
        <f t="shared" si="3"/>
        <v>82492</v>
      </c>
      <c r="L32" s="1"/>
    </row>
    <row r="33" spans="1:12" ht="12.75">
      <c r="A33">
        <v>1989</v>
      </c>
      <c r="B33" s="1">
        <v>14556</v>
      </c>
      <c r="C33">
        <v>160</v>
      </c>
      <c r="D33">
        <v>1787</v>
      </c>
      <c r="E33">
        <v>36823</v>
      </c>
      <c r="F33" s="1">
        <f t="shared" si="0"/>
        <v>16343</v>
      </c>
      <c r="G33" s="1">
        <f t="shared" si="1"/>
        <v>53166</v>
      </c>
      <c r="H33" s="1">
        <f t="shared" si="2"/>
        <v>53326</v>
      </c>
      <c r="I33">
        <v>20795</v>
      </c>
      <c r="J33" s="1">
        <f t="shared" si="3"/>
        <v>74121</v>
      </c>
      <c r="L33" s="1"/>
    </row>
    <row r="34" spans="1:12" ht="12.75">
      <c r="A34">
        <v>1990</v>
      </c>
      <c r="B34" s="1">
        <v>31261</v>
      </c>
      <c r="C34">
        <v>827</v>
      </c>
      <c r="D34">
        <v>1867</v>
      </c>
      <c r="E34">
        <v>30678</v>
      </c>
      <c r="F34" s="1">
        <f t="shared" si="0"/>
        <v>33128</v>
      </c>
      <c r="G34" s="1">
        <f t="shared" si="1"/>
        <v>63806</v>
      </c>
      <c r="H34" s="1">
        <f t="shared" si="2"/>
        <v>64633</v>
      </c>
      <c r="I34">
        <v>19190</v>
      </c>
      <c r="J34" s="1">
        <f t="shared" si="3"/>
        <v>83823</v>
      </c>
      <c r="L34" s="1"/>
    </row>
    <row r="35" spans="1:12" ht="12.75">
      <c r="A35">
        <v>1991</v>
      </c>
      <c r="B35" s="1">
        <v>26961</v>
      </c>
      <c r="C35">
        <v>1098</v>
      </c>
      <c r="D35">
        <v>2566</v>
      </c>
      <c r="E35">
        <v>15714</v>
      </c>
      <c r="F35" s="1">
        <f t="shared" si="0"/>
        <v>29527</v>
      </c>
      <c r="G35" s="1">
        <f t="shared" si="1"/>
        <v>45241</v>
      </c>
      <c r="H35" s="1">
        <f t="shared" si="2"/>
        <v>46339</v>
      </c>
      <c r="I35">
        <v>24914</v>
      </c>
      <c r="J35" s="1">
        <f t="shared" si="3"/>
        <v>71253</v>
      </c>
      <c r="L35" s="1"/>
    </row>
    <row r="36" spans="1:12" ht="12.75">
      <c r="A36">
        <v>1992</v>
      </c>
      <c r="B36" s="1">
        <v>11775</v>
      </c>
      <c r="C36">
        <v>1157</v>
      </c>
      <c r="D36">
        <v>284</v>
      </c>
      <c r="E36">
        <v>0</v>
      </c>
      <c r="F36" s="1">
        <f t="shared" si="0"/>
        <v>12059</v>
      </c>
      <c r="G36" s="1">
        <f t="shared" si="1"/>
        <v>12059</v>
      </c>
      <c r="H36" s="1">
        <f t="shared" si="2"/>
        <v>13216</v>
      </c>
      <c r="I36">
        <v>24307</v>
      </c>
      <c r="J36" s="1">
        <f t="shared" si="3"/>
        <v>37523</v>
      </c>
      <c r="L36" s="1"/>
    </row>
    <row r="37" spans="1:12" ht="12.75">
      <c r="A37">
        <v>1993</v>
      </c>
      <c r="B37" s="1">
        <v>4666</v>
      </c>
      <c r="C37">
        <v>336</v>
      </c>
      <c r="D37">
        <v>600</v>
      </c>
      <c r="E37">
        <v>0</v>
      </c>
      <c r="F37" s="1">
        <f t="shared" si="0"/>
        <v>5266</v>
      </c>
      <c r="G37" s="1">
        <f t="shared" si="1"/>
        <v>5266</v>
      </c>
      <c r="H37" s="1">
        <f t="shared" si="2"/>
        <v>5602</v>
      </c>
      <c r="I37">
        <v>26158</v>
      </c>
      <c r="J37" s="1">
        <f t="shared" si="3"/>
        <v>31760</v>
      </c>
      <c r="L37" s="1"/>
    </row>
    <row r="38" spans="1:12" ht="12.75">
      <c r="A38">
        <v>1994</v>
      </c>
      <c r="B38" s="1">
        <v>8917</v>
      </c>
      <c r="C38">
        <v>718</v>
      </c>
      <c r="D38">
        <v>1705</v>
      </c>
      <c r="E38">
        <v>0</v>
      </c>
      <c r="F38" s="1">
        <f t="shared" si="0"/>
        <v>10622</v>
      </c>
      <c r="G38" s="1">
        <f t="shared" si="1"/>
        <v>10622</v>
      </c>
      <c r="H38" s="1">
        <f t="shared" si="2"/>
        <v>11340</v>
      </c>
      <c r="I38">
        <v>20564</v>
      </c>
      <c r="J38" s="1">
        <f t="shared" si="3"/>
        <v>31904</v>
      </c>
      <c r="K38" s="1">
        <v>120000</v>
      </c>
      <c r="L38" s="1"/>
    </row>
    <row r="39" spans="1:12" ht="13.5" thickBot="1">
      <c r="A39">
        <v>1995</v>
      </c>
      <c r="B39" s="1">
        <v>8468</v>
      </c>
      <c r="C39">
        <v>30</v>
      </c>
      <c r="D39">
        <v>1249</v>
      </c>
      <c r="E39">
        <v>0</v>
      </c>
      <c r="F39" s="1">
        <f t="shared" si="0"/>
        <v>9717</v>
      </c>
      <c r="G39" s="1">
        <f t="shared" si="1"/>
        <v>9717</v>
      </c>
      <c r="H39" s="1">
        <f t="shared" si="2"/>
        <v>9747</v>
      </c>
      <c r="I39">
        <v>17706</v>
      </c>
      <c r="J39" s="1">
        <f t="shared" si="3"/>
        <v>27453</v>
      </c>
      <c r="K39" s="1">
        <v>100000</v>
      </c>
      <c r="L39" s="1"/>
    </row>
    <row r="40" spans="1:24" ht="39.75" thickBot="1" thickTop="1">
      <c r="A40">
        <v>1996</v>
      </c>
      <c r="B40" s="1">
        <v>15812</v>
      </c>
      <c r="C40">
        <v>2335</v>
      </c>
      <c r="D40">
        <v>1340</v>
      </c>
      <c r="E40">
        <v>0</v>
      </c>
      <c r="F40" s="1">
        <f t="shared" si="0"/>
        <v>17152</v>
      </c>
      <c r="G40" s="1">
        <f t="shared" si="1"/>
        <v>17152</v>
      </c>
      <c r="H40" s="1">
        <f t="shared" si="2"/>
        <v>19487</v>
      </c>
      <c r="I40">
        <v>20394</v>
      </c>
      <c r="J40" s="1">
        <f t="shared" si="3"/>
        <v>39881</v>
      </c>
      <c r="K40" s="1">
        <v>105500</v>
      </c>
      <c r="L40" s="1"/>
      <c r="U40" s="34" t="s">
        <v>0</v>
      </c>
      <c r="V40" s="35" t="s">
        <v>31</v>
      </c>
      <c r="W40" s="35" t="s">
        <v>32</v>
      </c>
      <c r="X40" s="36" t="s">
        <v>26</v>
      </c>
    </row>
    <row r="41" spans="1:24" ht="14.25" thickBot="1" thickTop="1">
      <c r="A41">
        <v>1997</v>
      </c>
      <c r="B41" s="1">
        <v>15403</v>
      </c>
      <c r="C41">
        <v>56</v>
      </c>
      <c r="D41">
        <v>1737</v>
      </c>
      <c r="E41">
        <v>0</v>
      </c>
      <c r="F41" s="1">
        <f t="shared" si="0"/>
        <v>17140</v>
      </c>
      <c r="G41" s="1">
        <f t="shared" si="1"/>
        <v>17140</v>
      </c>
      <c r="H41" s="1">
        <f t="shared" si="2"/>
        <v>17196</v>
      </c>
      <c r="I41">
        <v>21309</v>
      </c>
      <c r="J41" s="1">
        <f t="shared" si="3"/>
        <v>38505</v>
      </c>
      <c r="K41" s="1">
        <v>90000</v>
      </c>
      <c r="L41" s="1"/>
      <c r="U41" s="39">
        <v>1997</v>
      </c>
      <c r="V41" s="40">
        <f aca="true" t="shared" si="4" ref="V41:V52">B41+D41</f>
        <v>17140</v>
      </c>
      <c r="W41" s="40">
        <v>90000</v>
      </c>
      <c r="X41" s="41">
        <f>V41/W41</f>
        <v>0.19044444444444444</v>
      </c>
    </row>
    <row r="42" spans="1:24" ht="14.25" thickBot="1" thickTop="1">
      <c r="A42">
        <v>1998</v>
      </c>
      <c r="B42" s="1">
        <v>14525</v>
      </c>
      <c r="C42">
        <v>53</v>
      </c>
      <c r="D42">
        <v>690</v>
      </c>
      <c r="E42">
        <v>0</v>
      </c>
      <c r="F42" s="1">
        <f t="shared" si="0"/>
        <v>15215</v>
      </c>
      <c r="G42" s="1">
        <f t="shared" si="1"/>
        <v>15215</v>
      </c>
      <c r="H42" s="1">
        <f t="shared" si="2"/>
        <v>15268</v>
      </c>
      <c r="I42">
        <v>19334</v>
      </c>
      <c r="J42" s="1">
        <f t="shared" si="3"/>
        <v>34602</v>
      </c>
      <c r="K42" s="1">
        <v>80000</v>
      </c>
      <c r="L42" s="1"/>
      <c r="U42" s="39">
        <v>1998</v>
      </c>
      <c r="V42" s="40">
        <f t="shared" si="4"/>
        <v>15215</v>
      </c>
      <c r="W42" s="40">
        <v>80000</v>
      </c>
      <c r="X42" s="41">
        <f aca="true" t="shared" si="5" ref="X42:X54">V42/W42</f>
        <v>0.1901875</v>
      </c>
    </row>
    <row r="43" spans="1:26" ht="14.25" thickBot="1" thickTop="1">
      <c r="A43">
        <v>1999</v>
      </c>
      <c r="B43" s="1">
        <v>12031</v>
      </c>
      <c r="C43">
        <v>249</v>
      </c>
      <c r="D43">
        <v>1335</v>
      </c>
      <c r="E43">
        <v>0</v>
      </c>
      <c r="F43" s="1">
        <f t="shared" si="0"/>
        <v>13366</v>
      </c>
      <c r="G43" s="1">
        <f t="shared" si="1"/>
        <v>13366</v>
      </c>
      <c r="H43" s="1">
        <f t="shared" si="2"/>
        <v>13615</v>
      </c>
      <c r="I43">
        <v>16561</v>
      </c>
      <c r="J43" s="1">
        <f t="shared" si="3"/>
        <v>30176</v>
      </c>
      <c r="K43" s="1">
        <v>75000</v>
      </c>
      <c r="L43" s="1"/>
      <c r="U43" s="39">
        <v>1999</v>
      </c>
      <c r="V43" s="40">
        <f t="shared" si="4"/>
        <v>13366</v>
      </c>
      <c r="W43" s="40">
        <v>75000</v>
      </c>
      <c r="X43" s="41">
        <f t="shared" si="5"/>
        <v>0.17821333333333333</v>
      </c>
      <c r="Z43" t="s">
        <v>27</v>
      </c>
    </row>
    <row r="44" spans="1:24" ht="14.25" thickBot="1" thickTop="1">
      <c r="A44">
        <v>2000</v>
      </c>
      <c r="B44" s="1">
        <v>5649</v>
      </c>
      <c r="C44">
        <v>111</v>
      </c>
      <c r="D44">
        <v>1448</v>
      </c>
      <c r="E44">
        <v>0</v>
      </c>
      <c r="F44" s="1">
        <f t="shared" si="0"/>
        <v>7097</v>
      </c>
      <c r="G44" s="1">
        <f t="shared" si="1"/>
        <v>7097</v>
      </c>
      <c r="H44" s="1">
        <f t="shared" si="2"/>
        <v>7208</v>
      </c>
      <c r="I44">
        <v>13383</v>
      </c>
      <c r="J44" s="1">
        <f t="shared" si="3"/>
        <v>20591</v>
      </c>
      <c r="K44" s="1">
        <v>75000</v>
      </c>
      <c r="L44" s="1"/>
      <c r="U44" s="39">
        <v>2000</v>
      </c>
      <c r="V44" s="40">
        <f t="shared" si="4"/>
        <v>7097</v>
      </c>
      <c r="W44" s="40">
        <v>75000</v>
      </c>
      <c r="X44" s="41">
        <f t="shared" si="5"/>
        <v>0.09462666666666666</v>
      </c>
    </row>
    <row r="45" spans="1:24" ht="14.25" thickBot="1" thickTop="1">
      <c r="A45">
        <v>2001</v>
      </c>
      <c r="B45" s="1">
        <v>12340</v>
      </c>
      <c r="C45">
        <v>670</v>
      </c>
      <c r="D45">
        <v>1536</v>
      </c>
      <c r="E45">
        <v>0</v>
      </c>
      <c r="F45" s="1">
        <f t="shared" si="0"/>
        <v>13876</v>
      </c>
      <c r="G45" s="1">
        <f t="shared" si="1"/>
        <v>13876</v>
      </c>
      <c r="H45" s="1">
        <f t="shared" si="2"/>
        <v>14546</v>
      </c>
      <c r="I45">
        <v>23950</v>
      </c>
      <c r="J45" s="1">
        <f t="shared" si="3"/>
        <v>38496</v>
      </c>
      <c r="K45" s="1">
        <v>85000</v>
      </c>
      <c r="L45" s="1"/>
      <c r="U45" s="39">
        <v>2001</v>
      </c>
      <c r="V45" s="40">
        <f t="shared" si="4"/>
        <v>13876</v>
      </c>
      <c r="W45" s="40">
        <v>85000</v>
      </c>
      <c r="X45" s="41">
        <f t="shared" si="5"/>
        <v>0.1632470588235294</v>
      </c>
    </row>
    <row r="46" spans="1:24" ht="14.25" thickBot="1" thickTop="1">
      <c r="A46">
        <v>2002</v>
      </c>
      <c r="B46" s="1">
        <v>26530</v>
      </c>
      <c r="C46">
        <v>36</v>
      </c>
      <c r="D46">
        <v>1294</v>
      </c>
      <c r="E46">
        <v>0</v>
      </c>
      <c r="F46" s="1">
        <f t="shared" si="0"/>
        <v>27824</v>
      </c>
      <c r="G46" s="1">
        <f t="shared" si="1"/>
        <v>27824</v>
      </c>
      <c r="H46" s="1">
        <f t="shared" si="2"/>
        <v>27860</v>
      </c>
      <c r="I46">
        <v>34309</v>
      </c>
      <c r="J46" s="1">
        <f t="shared" si="3"/>
        <v>62169</v>
      </c>
      <c r="K46" s="1">
        <v>85000</v>
      </c>
      <c r="L46" s="1"/>
      <c r="U46" s="39">
        <v>2002</v>
      </c>
      <c r="V46" s="40">
        <f t="shared" si="4"/>
        <v>27824</v>
      </c>
      <c r="W46" s="40">
        <v>85000</v>
      </c>
      <c r="X46" s="41">
        <f t="shared" si="5"/>
        <v>0.32734117647058825</v>
      </c>
    </row>
    <row r="47" spans="1:24" ht="14.25" thickBot="1" thickTop="1">
      <c r="A47">
        <v>2003</v>
      </c>
      <c r="B47" s="1">
        <v>34298</v>
      </c>
      <c r="C47">
        <v>175</v>
      </c>
      <c r="D47">
        <v>770</v>
      </c>
      <c r="E47">
        <v>0</v>
      </c>
      <c r="F47" s="1">
        <f t="shared" si="0"/>
        <v>35068</v>
      </c>
      <c r="G47" s="1">
        <f t="shared" si="1"/>
        <v>35068</v>
      </c>
      <c r="H47" s="1">
        <f t="shared" si="2"/>
        <v>35243</v>
      </c>
      <c r="I47">
        <v>44475</v>
      </c>
      <c r="J47" s="1">
        <f t="shared" si="3"/>
        <v>79718</v>
      </c>
      <c r="K47" s="1">
        <v>175000</v>
      </c>
      <c r="L47" s="1"/>
      <c r="U47" s="39">
        <v>2003</v>
      </c>
      <c r="V47" s="40">
        <f t="shared" si="4"/>
        <v>35068</v>
      </c>
      <c r="W47" s="40">
        <v>175000</v>
      </c>
      <c r="X47" s="41">
        <f t="shared" si="5"/>
        <v>0.20038857142857142</v>
      </c>
    </row>
    <row r="48" spans="1:24" ht="14.25" thickBot="1" thickTop="1">
      <c r="A48">
        <v>2004</v>
      </c>
      <c r="B48" s="1">
        <v>54990</v>
      </c>
      <c r="C48">
        <v>1499</v>
      </c>
      <c r="D48">
        <v>530</v>
      </c>
      <c r="E48">
        <v>0</v>
      </c>
      <c r="F48" s="1">
        <f t="shared" si="0"/>
        <v>55520</v>
      </c>
      <c r="G48" s="1">
        <f t="shared" si="1"/>
        <v>55520</v>
      </c>
      <c r="H48" s="1">
        <f t="shared" si="2"/>
        <v>57019</v>
      </c>
      <c r="I48">
        <v>53365</v>
      </c>
      <c r="J48" s="1">
        <f t="shared" si="3"/>
        <v>110384</v>
      </c>
      <c r="K48" s="1">
        <v>170000</v>
      </c>
      <c r="L48" s="1"/>
      <c r="P48" t="s">
        <v>33</v>
      </c>
      <c r="U48" s="39">
        <v>2004</v>
      </c>
      <c r="V48" s="40">
        <f t="shared" si="4"/>
        <v>55520</v>
      </c>
      <c r="W48" s="40">
        <v>170000</v>
      </c>
      <c r="X48" s="41">
        <f t="shared" si="5"/>
        <v>0.3265882352941176</v>
      </c>
    </row>
    <row r="49" spans="1:24" ht="14.25" thickBot="1" thickTop="1">
      <c r="A49">
        <v>2005</v>
      </c>
      <c r="B49" s="1">
        <v>42187</v>
      </c>
      <c r="C49">
        <v>553</v>
      </c>
      <c r="D49">
        <v>1033</v>
      </c>
      <c r="E49">
        <v>0</v>
      </c>
      <c r="F49" s="1">
        <f t="shared" si="0"/>
        <v>43220</v>
      </c>
      <c r="G49" s="1">
        <f t="shared" si="1"/>
        <v>43220</v>
      </c>
      <c r="H49" s="1">
        <f t="shared" si="2"/>
        <v>43773</v>
      </c>
      <c r="I49">
        <v>54279</v>
      </c>
      <c r="J49" s="1">
        <f t="shared" si="3"/>
        <v>98052</v>
      </c>
      <c r="K49" s="1">
        <v>115000</v>
      </c>
      <c r="L49" s="1"/>
      <c r="M49" t="s">
        <v>21</v>
      </c>
      <c r="N49" t="s">
        <v>19</v>
      </c>
      <c r="O49" s="1">
        <f>AVERAGE(J50:J52)</f>
        <v>81055.4569285227</v>
      </c>
      <c r="P49" s="1">
        <f>O49-40000</f>
        <v>41055.456928522704</v>
      </c>
      <c r="U49" s="39">
        <v>2005</v>
      </c>
      <c r="V49" s="40">
        <f t="shared" si="4"/>
        <v>43220</v>
      </c>
      <c r="W49" s="40">
        <v>115000</v>
      </c>
      <c r="X49" s="41">
        <f t="shared" si="5"/>
        <v>0.37582608695652175</v>
      </c>
    </row>
    <row r="50" spans="1:24" ht="14.25" thickBot="1" thickTop="1">
      <c r="A50">
        <v>2006</v>
      </c>
      <c r="B50" s="1">
        <v>56860</v>
      </c>
      <c r="C50">
        <v>85</v>
      </c>
      <c r="D50">
        <v>1633</v>
      </c>
      <c r="E50">
        <v>0</v>
      </c>
      <c r="F50" s="1">
        <f t="shared" si="0"/>
        <v>58493</v>
      </c>
      <c r="G50" s="1">
        <f t="shared" si="1"/>
        <v>58493</v>
      </c>
      <c r="H50" s="1">
        <f>SUM(B50:E50)</f>
        <v>58578</v>
      </c>
      <c r="I50">
        <v>53649</v>
      </c>
      <c r="J50" s="1">
        <f t="shared" si="3"/>
        <v>112227</v>
      </c>
      <c r="K50" s="1">
        <v>115000</v>
      </c>
      <c r="L50" s="1"/>
      <c r="M50" t="s">
        <v>21</v>
      </c>
      <c r="N50" t="s">
        <v>20</v>
      </c>
      <c r="O50" s="1">
        <f>AVERAGE(J51:J53)</f>
        <v>65582.11644743576</v>
      </c>
      <c r="P50" s="1">
        <f>O50-40000</f>
        <v>25582.116447435765</v>
      </c>
      <c r="U50" s="39">
        <v>2006</v>
      </c>
      <c r="V50" s="40">
        <f t="shared" si="4"/>
        <v>58493</v>
      </c>
      <c r="W50" s="40">
        <v>115000</v>
      </c>
      <c r="X50" s="41">
        <f t="shared" si="5"/>
        <v>0.5086347826086957</v>
      </c>
    </row>
    <row r="51" spans="1:24" ht="14.25" thickBot="1" thickTop="1">
      <c r="A51">
        <v>2007</v>
      </c>
      <c r="B51" s="1">
        <v>25547</v>
      </c>
      <c r="C51">
        <v>88</v>
      </c>
      <c r="D51">
        <v>884</v>
      </c>
      <c r="E51">
        <v>0</v>
      </c>
      <c r="F51" s="1">
        <f t="shared" si="0"/>
        <v>26431</v>
      </c>
      <c r="G51" s="1">
        <f t="shared" si="1"/>
        <v>26431</v>
      </c>
      <c r="H51" s="1">
        <f t="shared" si="2"/>
        <v>26519</v>
      </c>
      <c r="I51">
        <v>53016</v>
      </c>
      <c r="J51" s="1">
        <f t="shared" si="3"/>
        <v>79535</v>
      </c>
      <c r="K51" s="1">
        <v>115000</v>
      </c>
      <c r="L51" s="1"/>
      <c r="M51" t="s">
        <v>21</v>
      </c>
      <c r="N51" t="s">
        <v>30</v>
      </c>
      <c r="O51" s="1">
        <f>AVERAGE(J52:J54)</f>
        <v>56173.84289297514</v>
      </c>
      <c r="P51" s="1">
        <f>O51-40000</f>
        <v>16173.842892975139</v>
      </c>
      <c r="U51" s="39">
        <v>2007</v>
      </c>
      <c r="V51" s="40">
        <f t="shared" si="4"/>
        <v>26431</v>
      </c>
      <c r="W51" s="40">
        <v>115000</v>
      </c>
      <c r="X51" s="41">
        <f t="shared" si="5"/>
        <v>0.22983478260869566</v>
      </c>
    </row>
    <row r="52" spans="1:24" ht="14.25" thickBot="1" thickTop="1">
      <c r="A52">
        <v>2008</v>
      </c>
      <c r="B52" s="1">
        <v>21748</v>
      </c>
      <c r="C52">
        <v>358</v>
      </c>
      <c r="D52">
        <v>691</v>
      </c>
      <c r="E52">
        <v>0</v>
      </c>
      <c r="F52" s="1">
        <f t="shared" si="0"/>
        <v>22439</v>
      </c>
      <c r="G52" s="1">
        <f t="shared" si="1"/>
        <v>22439</v>
      </c>
      <c r="H52" s="1">
        <f t="shared" si="2"/>
        <v>22797</v>
      </c>
      <c r="I52">
        <v>28245</v>
      </c>
      <c r="J52" s="1">
        <f>SUM(H52:I52)+L52</f>
        <v>51404.37078556811</v>
      </c>
      <c r="K52" s="1">
        <v>115000</v>
      </c>
      <c r="L52">
        <f>(I52/(1-P77))-I52</f>
        <v>362.37078556811684</v>
      </c>
      <c r="U52" s="39">
        <v>2008</v>
      </c>
      <c r="V52" s="40">
        <f t="shared" si="4"/>
        <v>22439</v>
      </c>
      <c r="W52" s="40">
        <v>115000</v>
      </c>
      <c r="X52" s="41">
        <f t="shared" si="5"/>
        <v>0.1951217391304348</v>
      </c>
    </row>
    <row r="53" spans="1:24" ht="14.25" thickBot="1" thickTop="1">
      <c r="A53">
        <v>2009</v>
      </c>
      <c r="B53" s="1">
        <v>22634.466101</v>
      </c>
      <c r="C53" s="1">
        <f>(B53/(1-P77))-B53</f>
        <v>290.3901314191644</v>
      </c>
      <c r="D53">
        <v>747.4</v>
      </c>
      <c r="E53">
        <v>0</v>
      </c>
      <c r="F53" s="1">
        <f t="shared" si="0"/>
        <v>23381.866101000003</v>
      </c>
      <c r="G53" s="1">
        <f t="shared" si="1"/>
        <v>23381.866101000003</v>
      </c>
      <c r="H53" s="1">
        <f t="shared" si="2"/>
        <v>23672.256232419168</v>
      </c>
      <c r="I53" s="1">
        <v>41601</v>
      </c>
      <c r="J53" s="1">
        <f>SUM(H53:I53)+L53</f>
        <v>65806.9785567392</v>
      </c>
      <c r="K53" s="1">
        <v>115000</v>
      </c>
      <c r="L53">
        <f>(I53/(1-P77))-I53</f>
        <v>533.7223243200278</v>
      </c>
      <c r="U53" s="39">
        <v>2009</v>
      </c>
      <c r="V53" s="40">
        <f>B53+D53</f>
        <v>23381.866101000003</v>
      </c>
      <c r="W53" s="40">
        <v>115000</v>
      </c>
      <c r="X53" s="41">
        <f t="shared" si="5"/>
        <v>0.2033205747913044</v>
      </c>
    </row>
    <row r="54" spans="1:24" ht="14.25" thickBot="1" thickTop="1">
      <c r="A54">
        <v>2010</v>
      </c>
      <c r="B54" s="1">
        <v>9891</v>
      </c>
      <c r="C54" s="1">
        <f>(B54/(1-P77))-B54</f>
        <v>126.89713011344429</v>
      </c>
      <c r="D54">
        <v>779.1</v>
      </c>
      <c r="E54">
        <v>0</v>
      </c>
      <c r="F54" s="1">
        <f t="shared" si="0"/>
        <v>10670.1</v>
      </c>
      <c r="G54" s="1">
        <f t="shared" si="1"/>
        <v>10670.1</v>
      </c>
      <c r="H54" s="1">
        <f t="shared" si="2"/>
        <v>10796.997130113445</v>
      </c>
      <c r="I54" s="1">
        <v>40000</v>
      </c>
      <c r="J54" s="1">
        <f>SUM(H54:I54)+L54</f>
        <v>51310.17933661812</v>
      </c>
      <c r="K54" s="1">
        <v>115000</v>
      </c>
      <c r="L54">
        <f>(I54/(1-P77))-I54</f>
        <v>513.1822065046799</v>
      </c>
      <c r="U54" s="39">
        <v>2010</v>
      </c>
      <c r="V54" s="40">
        <f>B54+D54</f>
        <v>10670.1</v>
      </c>
      <c r="W54" s="40">
        <v>115000</v>
      </c>
      <c r="X54" s="41">
        <f t="shared" si="5"/>
        <v>0.09278347826086956</v>
      </c>
    </row>
    <row r="55" spans="2:23" ht="13.5" thickTop="1">
      <c r="B55" s="1"/>
      <c r="C55" s="1"/>
      <c r="H55" s="1"/>
      <c r="I55" s="1"/>
      <c r="J55" s="1"/>
      <c r="K55" s="1"/>
      <c r="W55" s="1"/>
    </row>
    <row r="56" ht="12.75">
      <c r="J56" s="1"/>
    </row>
    <row r="58" spans="1:2" ht="12.75">
      <c r="A58" t="s">
        <v>8</v>
      </c>
      <c r="B58" t="s">
        <v>35</v>
      </c>
    </row>
    <row r="59" spans="2:15" ht="12.75">
      <c r="B59" t="s">
        <v>37</v>
      </c>
      <c r="O59" s="1"/>
    </row>
    <row r="60" ht="12.75">
      <c r="O60" s="1"/>
    </row>
    <row r="61" spans="13:15" ht="12.75">
      <c r="M61" s="1"/>
      <c r="N61" s="4"/>
      <c r="O61" s="1"/>
    </row>
    <row r="62" ht="12.75">
      <c r="O62" s="1"/>
    </row>
    <row r="76" spans="16:23" ht="12.75">
      <c r="P76" s="1">
        <f>SUM(B48:B52)</f>
        <v>201332</v>
      </c>
      <c r="Q76">
        <f>SUM(C48:C52)</f>
        <v>2583</v>
      </c>
      <c r="R76" s="1">
        <f>Q76+P76</f>
        <v>203915</v>
      </c>
      <c r="T76" s="1"/>
      <c r="V76" s="1"/>
      <c r="W76" s="1"/>
    </row>
    <row r="77" spans="13:23" ht="12.75">
      <c r="M77" t="s">
        <v>38</v>
      </c>
      <c r="P77" s="29">
        <f>Q76/R76</f>
        <v>0.012667042640315818</v>
      </c>
      <c r="T77" s="1"/>
      <c r="V77" s="1"/>
      <c r="W77" s="1"/>
    </row>
    <row r="78" spans="16:23" ht="12.75">
      <c r="P78" s="1"/>
      <c r="T78" s="1"/>
      <c r="V78" s="1"/>
      <c r="W78" s="1"/>
    </row>
    <row r="79" spans="13:16" ht="12.75">
      <c r="M79" s="10" t="s">
        <v>40</v>
      </c>
      <c r="P79">
        <f>Q76/P76</f>
        <v>0.012829555162616971</v>
      </c>
    </row>
    <row r="115" spans="2:11" ht="12.75">
      <c r="B115" s="1"/>
      <c r="H115" s="1"/>
      <c r="J115" s="1"/>
      <c r="K115" s="1"/>
    </row>
    <row r="116" spans="2:11" ht="12.75">
      <c r="B116" s="1"/>
      <c r="H116" s="1"/>
      <c r="J116" s="1"/>
      <c r="K116" s="1"/>
    </row>
    <row r="117" spans="2:11" ht="12.75">
      <c r="B117" s="1"/>
      <c r="H117" s="1"/>
      <c r="J117" s="1"/>
      <c r="K117" s="1"/>
    </row>
    <row r="118" spans="2:11" ht="12.75">
      <c r="B118" s="1"/>
      <c r="C118" s="1"/>
      <c r="H118" s="1"/>
      <c r="I118" s="1"/>
      <c r="J118" s="1"/>
      <c r="K118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1"/>
  <sheetViews>
    <sheetView zoomScale="70" zoomScaleNormal="70" zoomScalePageLayoutView="0" workbookViewId="0" topLeftCell="A22">
      <selection activeCell="J54" sqref="J54"/>
    </sheetView>
  </sheetViews>
  <sheetFormatPr defaultColWidth="9.140625" defaultRowHeight="12.75"/>
  <cols>
    <col min="1" max="1" width="9.28125" style="0" bestFit="1" customWidth="1"/>
    <col min="2" max="3" width="10.7109375" style="0" bestFit="1" customWidth="1"/>
    <col min="4" max="4" width="11.8515625" style="0" bestFit="1" customWidth="1"/>
    <col min="5" max="5" width="10.7109375" style="0" bestFit="1" customWidth="1"/>
    <col min="22" max="22" width="14.00390625" style="0" customWidth="1"/>
    <col min="24" max="24" width="11.8515625" style="0" customWidth="1"/>
  </cols>
  <sheetData>
    <row r="1" ht="27">
      <c r="A1" s="3" t="s">
        <v>15</v>
      </c>
    </row>
    <row r="2" spans="2:4" s="2" customFormat="1" ht="44.25" customHeight="1">
      <c r="B2" s="50" t="s">
        <v>11</v>
      </c>
      <c r="C2" s="50"/>
      <c r="D2" s="50"/>
    </row>
    <row r="3" spans="1:5" ht="25.5">
      <c r="A3" t="s">
        <v>0</v>
      </c>
      <c r="B3" t="s">
        <v>10</v>
      </c>
      <c r="C3" t="s">
        <v>6</v>
      </c>
      <c r="D3" t="s">
        <v>3</v>
      </c>
      <c r="E3" s="2" t="s">
        <v>12</v>
      </c>
    </row>
    <row r="4" spans="1:6" ht="20.25">
      <c r="A4" s="5">
        <v>1963</v>
      </c>
      <c r="B4" s="5">
        <v>810</v>
      </c>
      <c r="C4" s="5">
        <v>0</v>
      </c>
      <c r="D4" s="5">
        <v>810</v>
      </c>
      <c r="E4" s="6"/>
      <c r="F4" s="1"/>
    </row>
    <row r="5" spans="1:6" ht="20.25">
      <c r="A5" s="5">
        <v>1964</v>
      </c>
      <c r="B5" s="5">
        <v>358</v>
      </c>
      <c r="C5" s="5">
        <v>2</v>
      </c>
      <c r="D5" s="5">
        <v>360</v>
      </c>
      <c r="E5" s="6"/>
      <c r="F5" s="1"/>
    </row>
    <row r="6" spans="1:6" ht="20.25">
      <c r="A6" s="5">
        <v>1965</v>
      </c>
      <c r="B6" s="5">
        <v>444</v>
      </c>
      <c r="C6" s="5">
        <v>78</v>
      </c>
      <c r="D6" s="5">
        <v>522</v>
      </c>
      <c r="E6" s="6"/>
      <c r="F6" s="1"/>
    </row>
    <row r="7" spans="1:6" ht="20.25">
      <c r="A7" s="5">
        <v>1966</v>
      </c>
      <c r="B7" s="5">
        <v>452</v>
      </c>
      <c r="C7" s="5">
        <v>118</v>
      </c>
      <c r="D7" s="5">
        <v>570</v>
      </c>
      <c r="E7" s="6"/>
      <c r="F7" s="1"/>
    </row>
    <row r="8" spans="1:6" ht="20.25">
      <c r="A8" s="5">
        <v>1967</v>
      </c>
      <c r="B8" s="5">
        <v>707</v>
      </c>
      <c r="C8" s="5">
        <v>288</v>
      </c>
      <c r="D8" s="5">
        <v>995</v>
      </c>
      <c r="E8" s="6"/>
      <c r="F8" s="1"/>
    </row>
    <row r="9" spans="1:6" ht="20.25">
      <c r="A9" s="5">
        <v>1968</v>
      </c>
      <c r="B9" s="5">
        <v>678</v>
      </c>
      <c r="C9" s="6">
        <v>2593</v>
      </c>
      <c r="D9" s="6">
        <v>3271</v>
      </c>
      <c r="E9" s="6"/>
      <c r="F9" s="1"/>
    </row>
    <row r="10" spans="1:6" ht="20.25">
      <c r="A10" s="5">
        <v>1969</v>
      </c>
      <c r="B10" s="5">
        <v>562</v>
      </c>
      <c r="C10" s="5">
        <v>975</v>
      </c>
      <c r="D10" s="6">
        <v>1537</v>
      </c>
      <c r="E10" s="6"/>
      <c r="F10" s="1"/>
    </row>
    <row r="11" spans="1:6" ht="20.25">
      <c r="A11" s="5">
        <v>1970</v>
      </c>
      <c r="B11" s="5">
        <v>408</v>
      </c>
      <c r="C11" s="6">
        <v>2418</v>
      </c>
      <c r="D11" s="6">
        <v>2826</v>
      </c>
      <c r="E11" s="6"/>
      <c r="F11" s="1"/>
    </row>
    <row r="12" spans="1:6" ht="20.25">
      <c r="A12" s="5">
        <v>1971</v>
      </c>
      <c r="B12" s="5">
        <v>455</v>
      </c>
      <c r="C12" s="6">
        <v>6159</v>
      </c>
      <c r="D12" s="6">
        <v>6614</v>
      </c>
      <c r="E12" s="6"/>
      <c r="F12" s="1"/>
    </row>
    <row r="13" spans="1:6" ht="20.25">
      <c r="A13" s="5">
        <v>1972</v>
      </c>
      <c r="B13" s="5">
        <v>472</v>
      </c>
      <c r="C13" s="6">
        <v>17169</v>
      </c>
      <c r="D13" s="8">
        <v>17641</v>
      </c>
      <c r="E13" s="6"/>
      <c r="F13" s="1"/>
    </row>
    <row r="14" spans="1:6" ht="20.25">
      <c r="A14" s="5">
        <v>1973</v>
      </c>
      <c r="B14" s="5">
        <v>530</v>
      </c>
      <c r="C14" s="6">
        <v>18625</v>
      </c>
      <c r="D14" s="8">
        <v>19155</v>
      </c>
      <c r="E14" s="6"/>
      <c r="F14" s="1"/>
    </row>
    <row r="15" spans="1:6" ht="20.25">
      <c r="A15" s="5">
        <v>1974</v>
      </c>
      <c r="B15" s="5">
        <v>148</v>
      </c>
      <c r="C15" s="6">
        <v>20480</v>
      </c>
      <c r="D15" s="8">
        <v>20628</v>
      </c>
      <c r="E15" s="6">
        <v>71000</v>
      </c>
      <c r="F15" s="1"/>
    </row>
    <row r="16" spans="1:6" ht="20.25">
      <c r="A16" s="5">
        <v>1975</v>
      </c>
      <c r="B16" s="5">
        <v>107</v>
      </c>
      <c r="C16" s="6">
        <v>17819</v>
      </c>
      <c r="D16" s="8">
        <v>17926</v>
      </c>
      <c r="E16" s="6">
        <v>71000</v>
      </c>
      <c r="F16" s="1"/>
    </row>
    <row r="17" spans="1:6" ht="20.25">
      <c r="A17" s="5">
        <v>1976</v>
      </c>
      <c r="B17" s="5">
        <v>229</v>
      </c>
      <c r="C17" s="6">
        <v>24707</v>
      </c>
      <c r="D17" s="8">
        <v>24936</v>
      </c>
      <c r="E17" s="6">
        <v>30000</v>
      </c>
      <c r="F17" s="1"/>
    </row>
    <row r="18" spans="1:10" ht="20.25">
      <c r="A18" s="5">
        <v>1977</v>
      </c>
      <c r="B18" s="6">
        <v>1024</v>
      </c>
      <c r="C18" s="6">
        <v>23771</v>
      </c>
      <c r="D18" s="8">
        <v>24795</v>
      </c>
      <c r="E18" s="6">
        <v>35000</v>
      </c>
      <c r="F18" s="1"/>
      <c r="I18" s="1"/>
      <c r="J18" s="10"/>
    </row>
    <row r="19" spans="1:6" ht="20.25">
      <c r="A19" s="5">
        <v>1978</v>
      </c>
      <c r="B19" s="5">
        <v>385</v>
      </c>
      <c r="C19" s="6">
        <v>17207</v>
      </c>
      <c r="D19" s="8">
        <v>17592</v>
      </c>
      <c r="E19" s="6">
        <v>30000</v>
      </c>
      <c r="F19" s="1"/>
    </row>
    <row r="20" spans="1:6" ht="20.25">
      <c r="A20" s="5">
        <v>1979</v>
      </c>
      <c r="B20" s="6">
        <v>1493</v>
      </c>
      <c r="C20" s="6">
        <v>15748</v>
      </c>
      <c r="D20" s="8">
        <v>17241</v>
      </c>
      <c r="E20" s="6">
        <v>30000</v>
      </c>
      <c r="F20" s="1"/>
    </row>
    <row r="21" spans="1:6" ht="20.25">
      <c r="A21" s="5">
        <v>1980</v>
      </c>
      <c r="B21" s="5">
        <v>299</v>
      </c>
      <c r="C21" s="6">
        <v>17529</v>
      </c>
      <c r="D21" s="8">
        <v>17828</v>
      </c>
      <c r="E21" s="6">
        <v>30000</v>
      </c>
      <c r="F21" s="11"/>
    </row>
    <row r="22" spans="1:6" ht="20.25">
      <c r="A22" s="5">
        <v>1981</v>
      </c>
      <c r="B22" s="5">
        <v>615</v>
      </c>
      <c r="C22" s="6">
        <v>14956</v>
      </c>
      <c r="D22" s="8">
        <v>15571</v>
      </c>
      <c r="E22" s="6">
        <v>30000</v>
      </c>
      <c r="F22" s="11"/>
    </row>
    <row r="23" spans="1:6" ht="20.25">
      <c r="A23" s="5">
        <v>1982</v>
      </c>
      <c r="B23" s="6">
        <v>5871</v>
      </c>
      <c r="C23" s="6">
        <v>12762</v>
      </c>
      <c r="D23" s="8">
        <v>18633</v>
      </c>
      <c r="E23" s="6">
        <v>30000</v>
      </c>
      <c r="F23" s="11"/>
    </row>
    <row r="24" spans="1:6" ht="20.25">
      <c r="A24" s="5">
        <v>1983</v>
      </c>
      <c r="B24" s="6">
        <v>9775</v>
      </c>
      <c r="C24" s="6">
        <v>1809</v>
      </c>
      <c r="D24" s="6">
        <v>11584</v>
      </c>
      <c r="E24" s="6">
        <v>30000</v>
      </c>
      <c r="F24" s="11"/>
    </row>
    <row r="25" spans="1:6" ht="20.25">
      <c r="A25" s="5">
        <v>1984</v>
      </c>
      <c r="B25" s="6">
        <v>9343</v>
      </c>
      <c r="C25" s="5">
        <v>576</v>
      </c>
      <c r="D25" s="6">
        <v>9919</v>
      </c>
      <c r="E25" s="6">
        <v>30000</v>
      </c>
      <c r="F25" s="11"/>
    </row>
    <row r="26" spans="1:6" ht="20.25">
      <c r="A26" s="5">
        <v>1985</v>
      </c>
      <c r="B26" s="6">
        <v>5033</v>
      </c>
      <c r="C26" s="6">
        <v>1082</v>
      </c>
      <c r="D26" s="6">
        <v>6115</v>
      </c>
      <c r="E26" s="6">
        <v>30000</v>
      </c>
      <c r="F26" s="11"/>
    </row>
    <row r="27" spans="1:6" ht="20.25">
      <c r="A27" s="5">
        <v>1986</v>
      </c>
      <c r="B27" s="6">
        <v>6493</v>
      </c>
      <c r="C27" s="5">
        <v>977</v>
      </c>
      <c r="D27" s="6">
        <v>7470</v>
      </c>
      <c r="E27" s="6">
        <v>30000</v>
      </c>
      <c r="F27" s="11"/>
    </row>
    <row r="28" spans="1:6" ht="20.25">
      <c r="A28" s="5">
        <v>1987</v>
      </c>
      <c r="B28" s="6">
        <v>10102</v>
      </c>
      <c r="C28" s="5">
        <v>0</v>
      </c>
      <c r="D28" s="6">
        <v>10102</v>
      </c>
      <c r="E28" s="6">
        <v>30000</v>
      </c>
      <c r="F28" s="11"/>
    </row>
    <row r="29" spans="1:6" ht="20.25">
      <c r="A29" s="5">
        <v>1988</v>
      </c>
      <c r="B29" s="6">
        <v>1958</v>
      </c>
      <c r="C29" s="5">
        <v>0</v>
      </c>
      <c r="D29" s="6">
        <v>1958</v>
      </c>
      <c r="E29" s="6">
        <v>30000</v>
      </c>
      <c r="F29" s="11"/>
    </row>
    <row r="30" spans="1:6" ht="20.25">
      <c r="A30" s="5">
        <v>1989</v>
      </c>
      <c r="B30" s="6">
        <v>6801</v>
      </c>
      <c r="C30" s="5">
        <v>0</v>
      </c>
      <c r="D30" s="6">
        <v>6801</v>
      </c>
      <c r="E30" s="6">
        <v>30000</v>
      </c>
      <c r="F30" s="11"/>
    </row>
    <row r="31" spans="1:6" ht="20.25">
      <c r="A31" s="5">
        <v>1990</v>
      </c>
      <c r="B31" s="6">
        <v>11670</v>
      </c>
      <c r="C31" s="5">
        <v>0</v>
      </c>
      <c r="D31" s="6">
        <v>11670</v>
      </c>
      <c r="E31" s="6">
        <v>30000</v>
      </c>
      <c r="F31" s="11"/>
    </row>
    <row r="32" spans="1:6" ht="20.25">
      <c r="A32" s="5">
        <v>1991</v>
      </c>
      <c r="B32" s="6">
        <v>11908</v>
      </c>
      <c r="C32" s="5">
        <v>0</v>
      </c>
      <c r="D32" s="6">
        <v>11908</v>
      </c>
      <c r="E32" s="6">
        <v>30000</v>
      </c>
      <c r="F32" s="11"/>
    </row>
    <row r="33" spans="1:6" ht="20.25">
      <c r="A33" s="5">
        <v>1992</v>
      </c>
      <c r="B33" s="6">
        <v>17827</v>
      </c>
      <c r="C33" s="5">
        <v>0</v>
      </c>
      <c r="D33" s="6">
        <v>17827</v>
      </c>
      <c r="E33" s="6">
        <v>30000</v>
      </c>
      <c r="F33" s="11"/>
    </row>
    <row r="34" spans="1:6" ht="20.25">
      <c r="A34" s="5">
        <v>1993</v>
      </c>
      <c r="B34" s="6">
        <v>18012</v>
      </c>
      <c r="C34" s="5">
        <v>0</v>
      </c>
      <c r="D34" s="6">
        <v>18012</v>
      </c>
      <c r="E34" s="6">
        <v>30000</v>
      </c>
      <c r="F34" s="11"/>
    </row>
    <row r="35" spans="1:6" ht="20.25">
      <c r="A35" s="5">
        <v>1994</v>
      </c>
      <c r="B35" s="6">
        <v>18350</v>
      </c>
      <c r="C35" s="5">
        <v>0</v>
      </c>
      <c r="D35" s="6">
        <v>18350</v>
      </c>
      <c r="E35" s="6">
        <v>30000</v>
      </c>
      <c r="F35" s="11"/>
    </row>
    <row r="36" spans="1:6" ht="21" thickBot="1">
      <c r="A36" s="5">
        <v>1995</v>
      </c>
      <c r="B36" s="6">
        <v>14058</v>
      </c>
      <c r="C36" s="5">
        <v>0</v>
      </c>
      <c r="D36" s="6">
        <v>14058</v>
      </c>
      <c r="E36" s="6">
        <v>30000</v>
      </c>
      <c r="F36" s="11"/>
    </row>
    <row r="37" spans="1:24" ht="27" thickBot="1" thickTop="1">
      <c r="A37" s="5">
        <v>1996</v>
      </c>
      <c r="B37" s="6">
        <v>16969</v>
      </c>
      <c r="C37" s="5">
        <v>0</v>
      </c>
      <c r="D37" s="6">
        <v>16969</v>
      </c>
      <c r="E37" s="6">
        <v>21000</v>
      </c>
      <c r="F37" s="11"/>
      <c r="U37" s="34" t="s">
        <v>0</v>
      </c>
      <c r="V37" s="35" t="s">
        <v>23</v>
      </c>
      <c r="W37" s="35" t="s">
        <v>24</v>
      </c>
      <c r="X37" s="36" t="s">
        <v>26</v>
      </c>
    </row>
    <row r="38" spans="1:24" ht="21.75" thickBot="1" thickTop="1">
      <c r="A38" s="5">
        <v>1997</v>
      </c>
      <c r="B38" s="6">
        <v>13629</v>
      </c>
      <c r="C38" s="5">
        <v>0</v>
      </c>
      <c r="D38" s="6">
        <v>13629</v>
      </c>
      <c r="E38" s="6">
        <v>19000</v>
      </c>
      <c r="F38" s="11"/>
      <c r="U38" s="39">
        <v>1997</v>
      </c>
      <c r="V38" s="40">
        <f>D38</f>
        <v>13629</v>
      </c>
      <c r="W38" s="40">
        <f>E38</f>
        <v>19000</v>
      </c>
      <c r="X38" s="41">
        <f>V38/W38</f>
        <v>0.7173157894736842</v>
      </c>
    </row>
    <row r="39" spans="1:24" s="9" customFormat="1" ht="21.75" thickBot="1" thickTop="1">
      <c r="A39" s="7">
        <v>1998</v>
      </c>
      <c r="B39" s="8">
        <v>23597</v>
      </c>
      <c r="C39" s="7">
        <v>0</v>
      </c>
      <c r="D39" s="8">
        <v>23597</v>
      </c>
      <c r="E39" s="8">
        <v>19000</v>
      </c>
      <c r="F39" s="11"/>
      <c r="U39" s="39">
        <v>1998</v>
      </c>
      <c r="V39" s="40">
        <f aca="true" t="shared" si="0" ref="V39:V50">D39</f>
        <v>23597</v>
      </c>
      <c r="W39" s="40">
        <f aca="true" t="shared" si="1" ref="W39:W51">E39</f>
        <v>19000</v>
      </c>
      <c r="X39" s="41">
        <f aca="true" t="shared" si="2" ref="X39:X51">V39/W39</f>
        <v>1.2419473684210527</v>
      </c>
    </row>
    <row r="40" spans="1:24" ht="21.75" thickBot="1" thickTop="1">
      <c r="A40" s="5">
        <v>1999</v>
      </c>
      <c r="B40" s="6">
        <v>7388</v>
      </c>
      <c r="C40" s="5">
        <v>0</v>
      </c>
      <c r="D40" s="6">
        <v>7388</v>
      </c>
      <c r="E40" s="6">
        <v>19000</v>
      </c>
      <c r="F40" s="11"/>
      <c r="U40" s="39">
        <v>1999</v>
      </c>
      <c r="V40" s="40">
        <f t="shared" si="0"/>
        <v>7388</v>
      </c>
      <c r="W40" s="40">
        <f t="shared" si="1"/>
        <v>19000</v>
      </c>
      <c r="X40" s="41">
        <f t="shared" si="2"/>
        <v>0.3888421052631579</v>
      </c>
    </row>
    <row r="41" spans="1:24" ht="21.75" thickBot="1" thickTop="1">
      <c r="A41" s="5">
        <v>2000</v>
      </c>
      <c r="B41" s="6">
        <v>9011</v>
      </c>
      <c r="C41" s="5">
        <v>0</v>
      </c>
      <c r="D41" s="6">
        <v>9011</v>
      </c>
      <c r="E41" s="6">
        <v>24000</v>
      </c>
      <c r="F41" s="11"/>
      <c r="U41" s="39">
        <v>2000</v>
      </c>
      <c r="V41" s="40">
        <f t="shared" si="0"/>
        <v>9011</v>
      </c>
      <c r="W41" s="40">
        <f t="shared" si="1"/>
        <v>24000</v>
      </c>
      <c r="X41" s="41">
        <f t="shared" si="2"/>
        <v>0.37545833333333334</v>
      </c>
    </row>
    <row r="42" spans="1:24" ht="21.75" thickBot="1" thickTop="1">
      <c r="A42" s="5">
        <v>2001</v>
      </c>
      <c r="B42" s="6">
        <v>4009</v>
      </c>
      <c r="C42" s="5">
        <v>0</v>
      </c>
      <c r="D42" s="6">
        <v>4009</v>
      </c>
      <c r="E42" s="6">
        <v>24000</v>
      </c>
      <c r="F42" s="11"/>
      <c r="U42" s="39">
        <v>2001</v>
      </c>
      <c r="V42" s="40">
        <f t="shared" si="0"/>
        <v>4009</v>
      </c>
      <c r="W42" s="40">
        <f t="shared" si="1"/>
        <v>24000</v>
      </c>
      <c r="X42" s="41">
        <f t="shared" si="2"/>
        <v>0.16704166666666667</v>
      </c>
    </row>
    <row r="43" spans="1:24" ht="21.75" thickBot="1" thickTop="1">
      <c r="A43" s="5">
        <v>2002</v>
      </c>
      <c r="B43" s="6">
        <v>2750</v>
      </c>
      <c r="C43" s="5">
        <v>0</v>
      </c>
      <c r="D43" s="6">
        <v>2750</v>
      </c>
      <c r="E43" s="6">
        <v>24000</v>
      </c>
      <c r="F43" s="11"/>
      <c r="U43" s="39">
        <v>2002</v>
      </c>
      <c r="V43" s="40">
        <f t="shared" si="0"/>
        <v>2750</v>
      </c>
      <c r="W43" s="40">
        <f t="shared" si="1"/>
        <v>24000</v>
      </c>
      <c r="X43" s="41">
        <f t="shared" si="2"/>
        <v>0.11458333333333333</v>
      </c>
    </row>
    <row r="44" spans="1:24" ht="21.75" thickBot="1" thickTop="1">
      <c r="A44" s="5">
        <v>2003</v>
      </c>
      <c r="B44" s="6">
        <v>6389</v>
      </c>
      <c r="C44" s="5">
        <v>0</v>
      </c>
      <c r="D44" s="6">
        <v>6389</v>
      </c>
      <c r="E44" s="6">
        <v>24000</v>
      </c>
      <c r="F44" s="11"/>
      <c r="U44" s="39">
        <v>2003</v>
      </c>
      <c r="V44" s="40">
        <f t="shared" si="0"/>
        <v>6389</v>
      </c>
      <c r="W44" s="40">
        <f t="shared" si="1"/>
        <v>24000</v>
      </c>
      <c r="X44" s="41">
        <f t="shared" si="2"/>
        <v>0.2662083333333333</v>
      </c>
    </row>
    <row r="45" spans="1:24" s="9" customFormat="1" ht="21.75" thickBot="1" thickTop="1">
      <c r="A45" s="7">
        <v>2004</v>
      </c>
      <c r="B45" s="8">
        <v>26097.29684790767</v>
      </c>
      <c r="C45" s="7">
        <v>0</v>
      </c>
      <c r="D45" s="8">
        <v>26097.29684790767</v>
      </c>
      <c r="E45" s="8">
        <v>24000</v>
      </c>
      <c r="F45" s="11"/>
      <c r="U45" s="39">
        <v>2004</v>
      </c>
      <c r="V45" s="40">
        <f t="shared" si="0"/>
        <v>26097.29684790767</v>
      </c>
      <c r="W45" s="40">
        <f t="shared" si="1"/>
        <v>24000</v>
      </c>
      <c r="X45" s="41">
        <f t="shared" si="2"/>
        <v>1.0873873686628195</v>
      </c>
    </row>
    <row r="46" spans="1:24" ht="21.75" thickBot="1" thickTop="1">
      <c r="A46" s="5">
        <v>2005</v>
      </c>
      <c r="B46" s="6">
        <v>12011.36046485529</v>
      </c>
      <c r="C46" s="5">
        <v>0</v>
      </c>
      <c r="D46" s="6">
        <v>12011.36046485529</v>
      </c>
      <c r="E46" s="6">
        <v>24000</v>
      </c>
      <c r="F46" s="11"/>
      <c r="U46" s="39">
        <v>2005</v>
      </c>
      <c r="V46" s="40">
        <f t="shared" si="0"/>
        <v>12011.36046485529</v>
      </c>
      <c r="W46" s="40">
        <f t="shared" si="1"/>
        <v>24000</v>
      </c>
      <c r="X46" s="41">
        <f t="shared" si="2"/>
        <v>0.5004733527023038</v>
      </c>
    </row>
    <row r="47" spans="1:24" ht="21.75" thickBot="1" thickTop="1">
      <c r="A47" s="5">
        <v>2006</v>
      </c>
      <c r="B47" s="6">
        <v>13943.60544763956</v>
      </c>
      <c r="C47" s="5">
        <v>0</v>
      </c>
      <c r="D47" s="6">
        <v>13943.60544763956</v>
      </c>
      <c r="E47" s="6">
        <v>24000</v>
      </c>
      <c r="F47" s="12"/>
      <c r="U47" s="39">
        <v>2006</v>
      </c>
      <c r="V47" s="40">
        <f t="shared" si="0"/>
        <v>13943.60544763956</v>
      </c>
      <c r="W47" s="40">
        <f t="shared" si="1"/>
        <v>24000</v>
      </c>
      <c r="X47" s="41">
        <f t="shared" si="2"/>
        <v>0.580983560318315</v>
      </c>
    </row>
    <row r="48" spans="1:24" ht="21.75" thickBot="1" thickTop="1">
      <c r="A48" s="5">
        <v>2007</v>
      </c>
      <c r="B48" s="6">
        <v>9021.89191151479</v>
      </c>
      <c r="C48" s="5">
        <v>0</v>
      </c>
      <c r="D48" s="6">
        <v>9021.89191151479</v>
      </c>
      <c r="E48" s="6">
        <v>24000</v>
      </c>
      <c r="F48" s="12"/>
      <c r="U48" s="39">
        <v>2007</v>
      </c>
      <c r="V48" s="40">
        <f t="shared" si="0"/>
        <v>9021.89191151479</v>
      </c>
      <c r="W48" s="40">
        <f t="shared" si="1"/>
        <v>24000</v>
      </c>
      <c r="X48" s="41">
        <f t="shared" si="2"/>
        <v>0.37591216297978286</v>
      </c>
    </row>
    <row r="49" spans="1:24" ht="21.75" thickBot="1" thickTop="1">
      <c r="A49" s="5">
        <v>2008</v>
      </c>
      <c r="B49" s="6">
        <v>15900.42152910673</v>
      </c>
      <c r="C49" s="5">
        <v>0</v>
      </c>
      <c r="D49" s="6">
        <v>15900.42152910673</v>
      </c>
      <c r="E49" s="6">
        <v>24000</v>
      </c>
      <c r="F49" s="11"/>
      <c r="U49" s="39">
        <v>2008</v>
      </c>
      <c r="V49" s="40">
        <f t="shared" si="0"/>
        <v>15900.42152910673</v>
      </c>
      <c r="W49" s="40">
        <f t="shared" si="1"/>
        <v>24000</v>
      </c>
      <c r="X49" s="41">
        <f t="shared" si="2"/>
        <v>0.6625175637127805</v>
      </c>
    </row>
    <row r="50" spans="1:24" s="9" customFormat="1" ht="21.75" thickBot="1" thickTop="1">
      <c r="A50" s="7">
        <v>2009</v>
      </c>
      <c r="B50" s="8">
        <v>18418.413926</v>
      </c>
      <c r="C50" s="7">
        <v>0</v>
      </c>
      <c r="D50" s="8">
        <v>18418.413926075238</v>
      </c>
      <c r="E50" s="8">
        <v>24000</v>
      </c>
      <c r="F50" s="13"/>
      <c r="U50" s="39">
        <v>2009</v>
      </c>
      <c r="V50" s="40">
        <f t="shared" si="0"/>
        <v>18418.413926075238</v>
      </c>
      <c r="W50" s="40">
        <f t="shared" si="1"/>
        <v>24000</v>
      </c>
      <c r="X50" s="41">
        <f t="shared" si="2"/>
        <v>0.7674339135864683</v>
      </c>
    </row>
    <row r="51" spans="1:24" ht="21.75" thickBot="1" thickTop="1">
      <c r="A51" s="5">
        <v>2010</v>
      </c>
      <c r="B51" s="51">
        <v>15825</v>
      </c>
      <c r="C51" s="5">
        <v>0</v>
      </c>
      <c r="D51" s="8">
        <f>B51</f>
        <v>15825</v>
      </c>
      <c r="E51" s="8">
        <v>24000</v>
      </c>
      <c r="U51" s="46">
        <v>2010</v>
      </c>
      <c r="V51" s="49">
        <f>B51</f>
        <v>15825</v>
      </c>
      <c r="W51" s="40">
        <f t="shared" si="1"/>
        <v>24000</v>
      </c>
      <c r="X51" s="41">
        <f t="shared" si="2"/>
        <v>0.659375</v>
      </c>
    </row>
    <row r="52" ht="13.5" thickTop="1"/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1"/>
  <sheetViews>
    <sheetView zoomScale="85" zoomScaleNormal="85" zoomScalePageLayoutView="0" workbookViewId="0" topLeftCell="A25">
      <selection activeCell="B51" sqref="B51"/>
    </sheetView>
  </sheetViews>
  <sheetFormatPr defaultColWidth="9.140625" defaultRowHeight="12.75"/>
  <cols>
    <col min="2" max="2" width="11.00390625" style="0" customWidth="1"/>
    <col min="5" max="5" width="12.7109375" style="0" customWidth="1"/>
    <col min="17" max="17" width="5.421875" style="0" customWidth="1"/>
    <col min="18" max="18" width="11.140625" style="0" customWidth="1"/>
    <col min="19" max="19" width="7.140625" style="0" customWidth="1"/>
    <col min="20" max="20" width="8.140625" style="0" customWidth="1"/>
  </cols>
  <sheetData>
    <row r="1" ht="27">
      <c r="A1" s="3" t="s">
        <v>16</v>
      </c>
    </row>
    <row r="2" spans="1:7" ht="38.25">
      <c r="A2" s="2" t="s">
        <v>0</v>
      </c>
      <c r="B2" s="2" t="s">
        <v>1</v>
      </c>
      <c r="C2" s="2" t="s">
        <v>6</v>
      </c>
      <c r="D2" s="2" t="s">
        <v>18</v>
      </c>
      <c r="E2" s="2" t="s">
        <v>7</v>
      </c>
      <c r="F2" s="2" t="s">
        <v>3</v>
      </c>
      <c r="G2" s="2" t="s">
        <v>12</v>
      </c>
    </row>
    <row r="3" spans="1:6" ht="12.75">
      <c r="A3">
        <v>1965</v>
      </c>
      <c r="B3" s="1">
        <v>2944</v>
      </c>
      <c r="C3" s="1">
        <v>749</v>
      </c>
      <c r="D3" s="1">
        <f>SUM(B3:C3)</f>
        <v>3693</v>
      </c>
      <c r="E3" s="1">
        <v>10402.58</v>
      </c>
      <c r="F3" s="1">
        <v>14095.58</v>
      </c>
    </row>
    <row r="4" spans="1:6" ht="12.75">
      <c r="A4">
        <v>1966</v>
      </c>
      <c r="B4" s="1">
        <v>2461</v>
      </c>
      <c r="C4" s="1">
        <v>3865</v>
      </c>
      <c r="D4" s="1">
        <f aca="true" t="shared" si="0" ref="D4:D46">SUM(B4:C4)</f>
        <v>6326</v>
      </c>
      <c r="E4" s="1">
        <v>9978.09</v>
      </c>
      <c r="F4" s="1">
        <v>16304.09</v>
      </c>
    </row>
    <row r="5" spans="1:6" ht="12.75">
      <c r="A5">
        <v>1967</v>
      </c>
      <c r="B5" s="1">
        <v>2245</v>
      </c>
      <c r="C5" s="1">
        <v>2316</v>
      </c>
      <c r="D5" s="1">
        <f t="shared" si="0"/>
        <v>4561</v>
      </c>
      <c r="E5" s="1">
        <v>9247.5</v>
      </c>
      <c r="F5" s="1">
        <v>13808.5</v>
      </c>
    </row>
    <row r="6" spans="1:6" ht="12.75">
      <c r="A6">
        <v>1968</v>
      </c>
      <c r="B6" s="1">
        <v>1585</v>
      </c>
      <c r="C6" s="1">
        <v>5437</v>
      </c>
      <c r="D6" s="1">
        <f t="shared" si="0"/>
        <v>7022</v>
      </c>
      <c r="E6" s="1">
        <v>8941.83</v>
      </c>
      <c r="F6" s="1">
        <v>15963.83</v>
      </c>
    </row>
    <row r="7" spans="1:6" ht="12.75">
      <c r="A7">
        <v>1969</v>
      </c>
      <c r="B7" s="1">
        <v>2198</v>
      </c>
      <c r="C7" s="1">
        <v>15378</v>
      </c>
      <c r="D7" s="1">
        <f t="shared" si="0"/>
        <v>17576</v>
      </c>
      <c r="E7" s="1">
        <v>8590.13</v>
      </c>
      <c r="F7" s="1">
        <v>26166.13</v>
      </c>
    </row>
    <row r="8" spans="1:6" ht="12.75">
      <c r="A8">
        <v>1970</v>
      </c>
      <c r="B8" s="1">
        <v>1731</v>
      </c>
      <c r="C8" s="1">
        <v>12450</v>
      </c>
      <c r="D8" s="1">
        <f t="shared" si="0"/>
        <v>14181</v>
      </c>
      <c r="E8" s="1">
        <v>7968.76</v>
      </c>
      <c r="F8" s="1">
        <v>22149.76</v>
      </c>
    </row>
    <row r="9" spans="1:6" ht="12.75">
      <c r="A9">
        <v>1971</v>
      </c>
      <c r="B9" s="1">
        <v>1566</v>
      </c>
      <c r="C9" s="1">
        <v>8913</v>
      </c>
      <c r="D9" s="1">
        <f t="shared" si="0"/>
        <v>10479</v>
      </c>
      <c r="E9" s="1">
        <v>7277.52</v>
      </c>
      <c r="F9" s="1">
        <v>17756.52</v>
      </c>
    </row>
    <row r="10" spans="1:6" ht="12.75">
      <c r="A10">
        <v>1972</v>
      </c>
      <c r="B10" s="1">
        <v>704</v>
      </c>
      <c r="C10" s="1">
        <v>12221</v>
      </c>
      <c r="D10" s="1">
        <f t="shared" si="0"/>
        <v>12925</v>
      </c>
      <c r="E10" s="1">
        <v>6080.02</v>
      </c>
      <c r="F10" s="1">
        <v>19005.02</v>
      </c>
    </row>
    <row r="11" spans="1:6" ht="12.75">
      <c r="A11">
        <v>1973</v>
      </c>
      <c r="B11" s="1">
        <v>1521</v>
      </c>
      <c r="C11" s="1">
        <v>31679</v>
      </c>
      <c r="D11" s="1">
        <f t="shared" si="0"/>
        <v>33200</v>
      </c>
      <c r="E11" s="1">
        <v>6105.67</v>
      </c>
      <c r="F11" s="1">
        <v>39305.67</v>
      </c>
    </row>
    <row r="12" spans="1:6" ht="12.75">
      <c r="A12">
        <v>1974</v>
      </c>
      <c r="B12" s="1">
        <v>1778</v>
      </c>
      <c r="C12" s="1">
        <v>15465</v>
      </c>
      <c r="D12" s="1">
        <f t="shared" si="0"/>
        <v>17243</v>
      </c>
      <c r="E12" s="1">
        <v>5640.11</v>
      </c>
      <c r="F12" s="1">
        <v>22883.11</v>
      </c>
    </row>
    <row r="13" spans="1:6" ht="12.75">
      <c r="A13">
        <v>1975</v>
      </c>
      <c r="B13" s="1">
        <v>1973</v>
      </c>
      <c r="C13" s="1">
        <v>12764</v>
      </c>
      <c r="D13" s="1">
        <f t="shared" si="0"/>
        <v>14737</v>
      </c>
      <c r="E13" s="1">
        <v>5147.79</v>
      </c>
      <c r="F13" s="1">
        <v>19884.79</v>
      </c>
    </row>
    <row r="14" spans="1:6" ht="12.75">
      <c r="A14">
        <v>1976</v>
      </c>
      <c r="B14" s="1">
        <v>1376</v>
      </c>
      <c r="C14" s="1">
        <v>14437</v>
      </c>
      <c r="D14" s="1">
        <f t="shared" si="0"/>
        <v>15813</v>
      </c>
      <c r="E14" s="1">
        <v>5663.26</v>
      </c>
      <c r="F14" s="1">
        <v>21476.26</v>
      </c>
    </row>
    <row r="15" spans="1:6" ht="12.75">
      <c r="A15">
        <v>1977</v>
      </c>
      <c r="B15" s="1">
        <v>1296</v>
      </c>
      <c r="C15" s="1">
        <v>3312</v>
      </c>
      <c r="D15" s="1">
        <f t="shared" si="0"/>
        <v>4608</v>
      </c>
      <c r="E15" s="1">
        <v>6598.97</v>
      </c>
      <c r="F15" s="1">
        <v>11206.97</v>
      </c>
    </row>
    <row r="16" spans="1:6" ht="12.75">
      <c r="A16">
        <v>1978</v>
      </c>
      <c r="B16" s="1">
        <v>3615</v>
      </c>
      <c r="C16" s="1">
        <v>1699</v>
      </c>
      <c r="D16" s="1">
        <f t="shared" si="0"/>
        <v>5314</v>
      </c>
      <c r="E16" s="1">
        <v>7971.15</v>
      </c>
      <c r="F16" s="1">
        <v>13285.15</v>
      </c>
    </row>
    <row r="17" spans="1:6" ht="12.75">
      <c r="A17">
        <v>1979</v>
      </c>
      <c r="B17" s="1">
        <v>2646</v>
      </c>
      <c r="C17" s="1">
        <v>1107</v>
      </c>
      <c r="D17" s="1">
        <f t="shared" si="0"/>
        <v>3753</v>
      </c>
      <c r="E17" s="1">
        <v>8443.37</v>
      </c>
      <c r="F17" s="1">
        <v>12196.37</v>
      </c>
    </row>
    <row r="18" spans="1:6" ht="12.75">
      <c r="A18">
        <v>1980</v>
      </c>
      <c r="B18" s="1">
        <v>5172</v>
      </c>
      <c r="C18" s="1">
        <v>1392</v>
      </c>
      <c r="D18" s="1">
        <f t="shared" si="0"/>
        <v>6564</v>
      </c>
      <c r="E18" s="1">
        <v>9126.17</v>
      </c>
      <c r="F18" s="1">
        <v>15690.17</v>
      </c>
    </row>
    <row r="19" spans="1:6" ht="12.75">
      <c r="A19">
        <v>1981</v>
      </c>
      <c r="B19" s="1">
        <v>4855</v>
      </c>
      <c r="C19" s="1">
        <v>1400</v>
      </c>
      <c r="D19" s="1">
        <f t="shared" si="0"/>
        <v>6255</v>
      </c>
      <c r="E19" s="1">
        <v>8743.93</v>
      </c>
      <c r="F19" s="1">
        <v>14998.93</v>
      </c>
    </row>
    <row r="20" spans="1:6" ht="12.75">
      <c r="A20">
        <v>1982</v>
      </c>
      <c r="B20" s="1">
        <v>8837</v>
      </c>
      <c r="C20" s="1">
        <v>1578</v>
      </c>
      <c r="D20" s="1">
        <f t="shared" si="0"/>
        <v>10415</v>
      </c>
      <c r="E20" s="1">
        <v>10213.72</v>
      </c>
      <c r="F20" s="1">
        <v>20628.72</v>
      </c>
    </row>
    <row r="21" spans="1:6" ht="12.75">
      <c r="A21">
        <v>1983</v>
      </c>
      <c r="B21" s="1">
        <v>4743</v>
      </c>
      <c r="C21" s="1">
        <v>630</v>
      </c>
      <c r="D21" s="1">
        <f t="shared" si="0"/>
        <v>5373</v>
      </c>
      <c r="E21" s="1">
        <v>10036.98</v>
      </c>
      <c r="F21" s="1">
        <v>15409.98</v>
      </c>
    </row>
    <row r="22" spans="1:10" ht="12.75">
      <c r="A22">
        <v>1984</v>
      </c>
      <c r="B22" s="1">
        <v>11715</v>
      </c>
      <c r="C22" s="1">
        <v>429</v>
      </c>
      <c r="D22" s="1">
        <f t="shared" si="0"/>
        <v>12144</v>
      </c>
      <c r="E22" s="1">
        <v>9494.46</v>
      </c>
      <c r="F22" s="1">
        <v>21638.46</v>
      </c>
      <c r="I22" s="9"/>
      <c r="J22" s="14"/>
    </row>
    <row r="23" spans="1:10" ht="12.75">
      <c r="A23">
        <v>1985</v>
      </c>
      <c r="B23" s="1">
        <v>4633</v>
      </c>
      <c r="C23" s="1">
        <v>804</v>
      </c>
      <c r="D23" s="1">
        <f t="shared" si="0"/>
        <v>5437</v>
      </c>
      <c r="E23" s="1">
        <v>7703.15</v>
      </c>
      <c r="F23" s="1">
        <v>13140.15</v>
      </c>
      <c r="I23" s="9"/>
      <c r="J23" s="14"/>
    </row>
    <row r="24" spans="1:10" ht="12.75">
      <c r="A24">
        <v>1986</v>
      </c>
      <c r="B24" s="1">
        <v>4418</v>
      </c>
      <c r="C24" s="1">
        <v>164</v>
      </c>
      <c r="D24" s="1">
        <f t="shared" si="0"/>
        <v>4582</v>
      </c>
      <c r="E24" s="1">
        <v>7397.01</v>
      </c>
      <c r="F24" s="1">
        <v>11979.01</v>
      </c>
      <c r="I24" s="9"/>
      <c r="J24" s="14"/>
    </row>
    <row r="25" spans="1:6" ht="12.75">
      <c r="A25">
        <v>1987</v>
      </c>
      <c r="B25" s="1">
        <v>4578</v>
      </c>
      <c r="C25" s="1">
        <v>0</v>
      </c>
      <c r="D25" s="1">
        <f t="shared" si="0"/>
        <v>4578</v>
      </c>
      <c r="E25" s="1">
        <v>6905.27</v>
      </c>
      <c r="F25" s="1">
        <v>11483.27</v>
      </c>
    </row>
    <row r="26" spans="1:6" ht="12.75">
      <c r="A26">
        <v>1988</v>
      </c>
      <c r="B26" s="1">
        <v>2107</v>
      </c>
      <c r="C26" s="1">
        <v>0</v>
      </c>
      <c r="D26" s="1">
        <f t="shared" si="0"/>
        <v>2107</v>
      </c>
      <c r="E26" s="1">
        <v>6920.56</v>
      </c>
      <c r="F26" s="1">
        <v>9027.56</v>
      </c>
    </row>
    <row r="27" spans="1:6" ht="12.75">
      <c r="A27">
        <v>1989</v>
      </c>
      <c r="B27" s="1">
        <v>3216</v>
      </c>
      <c r="C27" s="1">
        <v>0</v>
      </c>
      <c r="D27" s="1">
        <f t="shared" si="0"/>
        <v>3216</v>
      </c>
      <c r="E27" s="1">
        <v>4480.03</v>
      </c>
      <c r="F27" s="1">
        <v>7696.03</v>
      </c>
    </row>
    <row r="28" spans="1:6" ht="12.75">
      <c r="A28">
        <v>1990</v>
      </c>
      <c r="B28" s="1">
        <v>2298</v>
      </c>
      <c r="C28" s="1">
        <v>0</v>
      </c>
      <c r="D28" s="1">
        <f t="shared" si="0"/>
        <v>2298</v>
      </c>
      <c r="E28" s="1">
        <v>532.93</v>
      </c>
      <c r="F28" s="1">
        <v>2830.93</v>
      </c>
    </row>
    <row r="29" spans="1:6" ht="12.75">
      <c r="A29">
        <v>1991</v>
      </c>
      <c r="B29" s="1">
        <v>2189</v>
      </c>
      <c r="C29" s="1">
        <v>0</v>
      </c>
      <c r="D29" s="1">
        <f t="shared" si="0"/>
        <v>2189</v>
      </c>
      <c r="E29" s="1">
        <v>4886.71</v>
      </c>
      <c r="F29" s="1">
        <v>7075.71</v>
      </c>
    </row>
    <row r="30" spans="1:6" ht="12.75">
      <c r="A30">
        <v>1992</v>
      </c>
      <c r="B30" s="1">
        <v>2754</v>
      </c>
      <c r="C30" s="1">
        <v>0</v>
      </c>
      <c r="D30" s="1">
        <f t="shared" si="0"/>
        <v>2754</v>
      </c>
      <c r="E30" s="1">
        <v>5025.15</v>
      </c>
      <c r="F30" s="1">
        <v>7779.15</v>
      </c>
    </row>
    <row r="31" spans="1:6" ht="12.75">
      <c r="A31">
        <v>1993</v>
      </c>
      <c r="B31" s="1">
        <v>4608</v>
      </c>
      <c r="C31" s="1">
        <v>0</v>
      </c>
      <c r="D31" s="1">
        <f t="shared" si="0"/>
        <v>4608</v>
      </c>
      <c r="E31" s="1">
        <v>7577.07</v>
      </c>
      <c r="F31" s="1">
        <v>12185.07</v>
      </c>
    </row>
    <row r="32" spans="1:7" ht="12.75">
      <c r="A32">
        <v>1994</v>
      </c>
      <c r="B32" s="1">
        <v>3634</v>
      </c>
      <c r="C32" s="1">
        <v>0</v>
      </c>
      <c r="D32" s="1">
        <f t="shared" si="0"/>
        <v>3634</v>
      </c>
      <c r="E32" s="1">
        <v>6300.37</v>
      </c>
      <c r="F32" s="1">
        <v>9934.37</v>
      </c>
      <c r="G32" s="1">
        <v>10000</v>
      </c>
    </row>
    <row r="33" spans="1:7" ht="13.5" thickBot="1">
      <c r="A33">
        <v>1995</v>
      </c>
      <c r="B33" s="1">
        <v>2067</v>
      </c>
      <c r="C33" s="1">
        <v>0</v>
      </c>
      <c r="D33" s="1">
        <f t="shared" si="0"/>
        <v>2067</v>
      </c>
      <c r="E33" s="1">
        <v>6465.52</v>
      </c>
      <c r="F33" s="1">
        <v>8532.52</v>
      </c>
      <c r="G33" s="1">
        <v>10000</v>
      </c>
    </row>
    <row r="34" spans="1:20" ht="69" customHeight="1" thickBot="1" thickTop="1">
      <c r="A34">
        <v>1996</v>
      </c>
      <c r="B34" s="1">
        <v>3555</v>
      </c>
      <c r="C34" s="1">
        <v>0</v>
      </c>
      <c r="D34" s="1">
        <f t="shared" si="0"/>
        <v>3555</v>
      </c>
      <c r="E34" s="1">
        <v>1047.48</v>
      </c>
      <c r="F34" s="1">
        <v>4602.48</v>
      </c>
      <c r="G34" s="1">
        <v>5900</v>
      </c>
      <c r="Q34" s="34" t="s">
        <v>0</v>
      </c>
      <c r="R34" s="35" t="s">
        <v>34</v>
      </c>
      <c r="S34" s="35" t="s">
        <v>24</v>
      </c>
      <c r="T34" s="36" t="s">
        <v>26</v>
      </c>
    </row>
    <row r="35" spans="1:20" ht="14.25" thickBot="1" thickTop="1">
      <c r="A35">
        <v>1997</v>
      </c>
      <c r="B35" s="1">
        <v>2794</v>
      </c>
      <c r="C35" s="1">
        <v>0</v>
      </c>
      <c r="D35" s="1">
        <f t="shared" si="0"/>
        <v>2794</v>
      </c>
      <c r="E35" s="1">
        <v>985.98</v>
      </c>
      <c r="F35" s="1">
        <v>3779.98</v>
      </c>
      <c r="G35" s="1">
        <v>5900</v>
      </c>
      <c r="Q35" s="30">
        <v>1997</v>
      </c>
      <c r="R35" s="31">
        <f>D35</f>
        <v>2794</v>
      </c>
      <c r="S35" s="31">
        <f>G35</f>
        <v>5900</v>
      </c>
      <c r="T35" s="32">
        <f>R35/S35</f>
        <v>0.4735593220338983</v>
      </c>
    </row>
    <row r="36" spans="1:20" ht="13.5" thickBot="1">
      <c r="A36">
        <v>1998</v>
      </c>
      <c r="B36" s="1">
        <v>1966</v>
      </c>
      <c r="C36" s="1">
        <v>0</v>
      </c>
      <c r="D36" s="1">
        <f t="shared" si="0"/>
        <v>1966</v>
      </c>
      <c r="E36" s="16">
        <v>6378.44</v>
      </c>
      <c r="F36" s="1">
        <v>8344.44</v>
      </c>
      <c r="G36" s="1">
        <v>5900</v>
      </c>
      <c r="Q36" s="30">
        <v>1998</v>
      </c>
      <c r="R36" s="31">
        <f aca="true" t="shared" si="1" ref="R36:R48">D36</f>
        <v>1966</v>
      </c>
      <c r="S36" s="31">
        <f aca="true" t="shared" si="2" ref="S36:S48">G36</f>
        <v>5900</v>
      </c>
      <c r="T36" s="32">
        <f aca="true" t="shared" si="3" ref="T36:T48">R36/S36</f>
        <v>0.33322033898305087</v>
      </c>
    </row>
    <row r="37" spans="1:20" ht="13.5" thickBot="1">
      <c r="A37" s="17">
        <v>1999</v>
      </c>
      <c r="B37" s="18">
        <v>2110</v>
      </c>
      <c r="C37" s="18">
        <v>0</v>
      </c>
      <c r="D37" s="18">
        <f t="shared" si="0"/>
        <v>2110</v>
      </c>
      <c r="E37" s="19">
        <v>8927.16</v>
      </c>
      <c r="F37" s="18">
        <v>11037.16</v>
      </c>
      <c r="G37" s="20">
        <v>5900</v>
      </c>
      <c r="Q37" s="30">
        <v>1999</v>
      </c>
      <c r="R37" s="31">
        <f t="shared" si="1"/>
        <v>2110</v>
      </c>
      <c r="S37" s="31">
        <f t="shared" si="2"/>
        <v>5900</v>
      </c>
      <c r="T37" s="32">
        <f t="shared" si="3"/>
        <v>0.3576271186440678</v>
      </c>
    </row>
    <row r="38" spans="1:20" ht="13.5" thickBot="1">
      <c r="A38" s="21">
        <v>2000</v>
      </c>
      <c r="B38" s="22">
        <v>1449</v>
      </c>
      <c r="C38" s="22">
        <v>0</v>
      </c>
      <c r="D38" s="22">
        <f t="shared" si="0"/>
        <v>1449</v>
      </c>
      <c r="E38" s="23">
        <v>7014.89</v>
      </c>
      <c r="F38" s="22">
        <v>8463.89</v>
      </c>
      <c r="G38" s="24">
        <v>5900</v>
      </c>
      <c r="Q38" s="30">
        <v>2000</v>
      </c>
      <c r="R38" s="31">
        <f t="shared" si="1"/>
        <v>1449</v>
      </c>
      <c r="S38" s="31">
        <f t="shared" si="2"/>
        <v>5900</v>
      </c>
      <c r="T38" s="32">
        <f t="shared" si="3"/>
        <v>0.24559322033898304</v>
      </c>
    </row>
    <row r="39" spans="1:20" ht="13.5" thickBot="1">
      <c r="A39" s="21">
        <v>2001</v>
      </c>
      <c r="B39" s="22">
        <v>4404</v>
      </c>
      <c r="C39" s="22">
        <v>0</v>
      </c>
      <c r="D39" s="22">
        <f t="shared" si="0"/>
        <v>4404</v>
      </c>
      <c r="E39" s="22">
        <v>4474.27</v>
      </c>
      <c r="F39" s="22">
        <v>8878.27</v>
      </c>
      <c r="G39" s="24">
        <v>5897</v>
      </c>
      <c r="Q39" s="30">
        <v>2001</v>
      </c>
      <c r="R39" s="31">
        <f t="shared" si="1"/>
        <v>4404</v>
      </c>
      <c r="S39" s="31">
        <f t="shared" si="2"/>
        <v>5897</v>
      </c>
      <c r="T39" s="32">
        <f t="shared" si="3"/>
        <v>0.7468204171612685</v>
      </c>
    </row>
    <row r="40" spans="1:20" ht="13.5" thickBot="1">
      <c r="A40" s="21">
        <v>2002</v>
      </c>
      <c r="B40" s="22">
        <v>872</v>
      </c>
      <c r="C40" s="22">
        <v>0</v>
      </c>
      <c r="D40" s="22">
        <f t="shared" si="0"/>
        <v>872</v>
      </c>
      <c r="E40" s="22">
        <v>2348.41</v>
      </c>
      <c r="F40" s="22">
        <v>3220.41</v>
      </c>
      <c r="G40" s="24">
        <v>5900</v>
      </c>
      <c r="Q40" s="30">
        <v>2002</v>
      </c>
      <c r="R40" s="31">
        <f t="shared" si="1"/>
        <v>872</v>
      </c>
      <c r="S40" s="31">
        <f t="shared" si="2"/>
        <v>5900</v>
      </c>
      <c r="T40" s="32">
        <f t="shared" si="3"/>
        <v>0.14779661016949153</v>
      </c>
    </row>
    <row r="41" spans="1:20" ht="13.5" thickBot="1">
      <c r="A41" s="21">
        <v>2003</v>
      </c>
      <c r="B41" s="22">
        <v>536</v>
      </c>
      <c r="C41" s="22">
        <v>0</v>
      </c>
      <c r="D41" s="22">
        <f t="shared" si="0"/>
        <v>536</v>
      </c>
      <c r="E41" s="22">
        <v>2113.51</v>
      </c>
      <c r="F41" s="22">
        <v>2649.51</v>
      </c>
      <c r="G41" s="24">
        <v>5900</v>
      </c>
      <c r="J41" s="1"/>
      <c r="K41" s="1"/>
      <c r="L41" s="1"/>
      <c r="Q41" s="30">
        <v>2003</v>
      </c>
      <c r="R41" s="31">
        <f t="shared" si="1"/>
        <v>536</v>
      </c>
      <c r="S41" s="31">
        <f t="shared" si="2"/>
        <v>5900</v>
      </c>
      <c r="T41" s="32">
        <f t="shared" si="3"/>
        <v>0.09084745762711864</v>
      </c>
    </row>
    <row r="42" spans="1:20" ht="13.5" thickBot="1">
      <c r="A42" s="21">
        <v>2004</v>
      </c>
      <c r="B42" s="22">
        <v>537</v>
      </c>
      <c r="C42" s="22">
        <v>0</v>
      </c>
      <c r="D42" s="22">
        <f t="shared" si="0"/>
        <v>537</v>
      </c>
      <c r="E42" s="22">
        <v>1246.16</v>
      </c>
      <c r="F42" s="22">
        <v>1783.16</v>
      </c>
      <c r="G42" s="24">
        <v>5900</v>
      </c>
      <c r="J42" s="15"/>
      <c r="K42" s="15"/>
      <c r="Q42" s="30">
        <v>2004</v>
      </c>
      <c r="R42" s="31">
        <f t="shared" si="1"/>
        <v>537</v>
      </c>
      <c r="S42" s="31">
        <f t="shared" si="2"/>
        <v>5900</v>
      </c>
      <c r="T42" s="32">
        <f t="shared" si="3"/>
        <v>0.09101694915254237</v>
      </c>
    </row>
    <row r="43" spans="1:20" ht="13.5" thickBot="1">
      <c r="A43" s="21">
        <v>2005</v>
      </c>
      <c r="B43" s="22">
        <v>437</v>
      </c>
      <c r="C43" s="22">
        <v>0</v>
      </c>
      <c r="D43" s="22">
        <f t="shared" si="0"/>
        <v>437</v>
      </c>
      <c r="E43" s="22">
        <v>642.13</v>
      </c>
      <c r="F43" s="22">
        <v>1079.13</v>
      </c>
      <c r="G43" s="24">
        <v>1681</v>
      </c>
      <c r="K43" s="1"/>
      <c r="Q43" s="30">
        <v>2005</v>
      </c>
      <c r="R43" s="31">
        <f t="shared" si="1"/>
        <v>437</v>
      </c>
      <c r="S43" s="31">
        <f t="shared" si="2"/>
        <v>1681</v>
      </c>
      <c r="T43" s="32">
        <f t="shared" si="3"/>
        <v>0.2599643069601428</v>
      </c>
    </row>
    <row r="44" spans="1:20" ht="13.5" thickBot="1">
      <c r="A44" s="21">
        <v>2006</v>
      </c>
      <c r="B44" s="22">
        <v>554</v>
      </c>
      <c r="C44" s="22">
        <v>0</v>
      </c>
      <c r="D44" s="22">
        <f t="shared" si="0"/>
        <v>554</v>
      </c>
      <c r="E44" s="22">
        <v>845.47</v>
      </c>
      <c r="F44" s="22">
        <v>1399.47</v>
      </c>
      <c r="G44" s="24">
        <v>1681</v>
      </c>
      <c r="Q44" s="30">
        <v>2006</v>
      </c>
      <c r="R44" s="31">
        <f t="shared" si="1"/>
        <v>554</v>
      </c>
      <c r="S44" s="31">
        <f t="shared" si="2"/>
        <v>1681</v>
      </c>
      <c r="T44" s="32">
        <f t="shared" si="3"/>
        <v>0.32956573468173705</v>
      </c>
    </row>
    <row r="45" spans="1:20" ht="13.5" thickBot="1">
      <c r="A45" s="21">
        <v>2007</v>
      </c>
      <c r="B45" s="22">
        <v>674</v>
      </c>
      <c r="C45" s="22">
        <v>0</v>
      </c>
      <c r="D45" s="22">
        <f t="shared" si="0"/>
        <v>674</v>
      </c>
      <c r="E45" s="22">
        <v>241.31</v>
      </c>
      <c r="F45" s="22">
        <v>915.31</v>
      </c>
      <c r="G45" s="24">
        <v>1681</v>
      </c>
      <c r="Q45" s="30">
        <v>2007</v>
      </c>
      <c r="R45" s="31">
        <f t="shared" si="1"/>
        <v>674</v>
      </c>
      <c r="S45" s="31">
        <f t="shared" si="2"/>
        <v>1681</v>
      </c>
      <c r="T45" s="32">
        <f t="shared" si="3"/>
        <v>0.40095181439619276</v>
      </c>
    </row>
    <row r="46" spans="1:20" ht="13.5" thickBot="1">
      <c r="A46" s="25">
        <v>2008</v>
      </c>
      <c r="B46" s="26">
        <v>451</v>
      </c>
      <c r="C46" s="26">
        <v>0</v>
      </c>
      <c r="D46" s="26">
        <f t="shared" si="0"/>
        <v>451</v>
      </c>
      <c r="E46" s="26">
        <v>1178.39</v>
      </c>
      <c r="F46" s="27">
        <v>1629.39</v>
      </c>
      <c r="G46" s="28">
        <v>500</v>
      </c>
      <c r="H46" s="1"/>
      <c r="Q46" s="33">
        <v>2008</v>
      </c>
      <c r="R46" s="31">
        <f t="shared" si="1"/>
        <v>451</v>
      </c>
      <c r="S46" s="31">
        <f t="shared" si="2"/>
        <v>500</v>
      </c>
      <c r="T46" s="32">
        <f t="shared" si="3"/>
        <v>0.902</v>
      </c>
    </row>
    <row r="47" spans="1:20" ht="14.25" thickBot="1" thickTop="1">
      <c r="A47">
        <v>2009</v>
      </c>
      <c r="B47" s="1">
        <v>434.52236233330314</v>
      </c>
      <c r="C47" s="1">
        <v>0</v>
      </c>
      <c r="D47" s="1">
        <f>SUM(B47:C47)</f>
        <v>434.52236233330314</v>
      </c>
      <c r="E47" s="1"/>
      <c r="F47" s="1"/>
      <c r="G47">
        <v>500</v>
      </c>
      <c r="Q47" s="33">
        <v>2009</v>
      </c>
      <c r="R47" s="31">
        <f t="shared" si="1"/>
        <v>434.52236233330314</v>
      </c>
      <c r="S47" s="31">
        <f t="shared" si="2"/>
        <v>500</v>
      </c>
      <c r="T47" s="32">
        <f t="shared" si="3"/>
        <v>0.8690447246666063</v>
      </c>
    </row>
    <row r="48" spans="1:20" ht="14.25" thickBot="1" thickTop="1">
      <c r="A48">
        <v>2010</v>
      </c>
      <c r="B48" s="1">
        <v>603</v>
      </c>
      <c r="C48" s="1">
        <v>0</v>
      </c>
      <c r="D48" s="1">
        <f>SUM(B48:C48)</f>
        <v>603</v>
      </c>
      <c r="F48" s="1"/>
      <c r="G48" s="38">
        <v>500</v>
      </c>
      <c r="Q48" s="42">
        <v>2010</v>
      </c>
      <c r="R48" s="43">
        <f t="shared" si="1"/>
        <v>603</v>
      </c>
      <c r="S48" s="43">
        <f t="shared" si="2"/>
        <v>500</v>
      </c>
      <c r="T48" s="44">
        <f t="shared" si="3"/>
        <v>1.206</v>
      </c>
    </row>
    <row r="49" spans="6:9" ht="13.5" thickTop="1">
      <c r="F49" s="1"/>
      <c r="I49" s="10" t="s">
        <v>39</v>
      </c>
    </row>
    <row r="50" spans="4:9" ht="12.75">
      <c r="D50" t="s">
        <v>23</v>
      </c>
      <c r="E50" t="s">
        <v>7</v>
      </c>
      <c r="F50" t="s">
        <v>22</v>
      </c>
      <c r="G50" t="s">
        <v>24</v>
      </c>
      <c r="I50" s="1">
        <f>AVERAGE(F40:F46)</f>
        <v>1810.9114285714281</v>
      </c>
    </row>
    <row r="85" spans="2:7" ht="12.75">
      <c r="B85" s="1"/>
      <c r="C85" s="1"/>
      <c r="D85" s="1"/>
      <c r="E85" s="1"/>
      <c r="F85" s="1"/>
      <c r="G85" s="1"/>
    </row>
    <row r="86" spans="2:7" ht="12.75">
      <c r="B86" s="1"/>
      <c r="C86" s="1"/>
      <c r="D86" s="1"/>
      <c r="E86" s="1"/>
      <c r="F86" s="1"/>
      <c r="G86" s="1"/>
    </row>
    <row r="87" spans="2:7" ht="12.75">
      <c r="B87" s="1"/>
      <c r="C87" s="1"/>
      <c r="D87" s="1"/>
      <c r="E87" s="1"/>
      <c r="F87" s="1"/>
      <c r="G87" s="1"/>
    </row>
    <row r="88" spans="2:7" ht="12.75">
      <c r="B88" s="1"/>
      <c r="C88" s="1"/>
      <c r="D88" s="1"/>
      <c r="E88" s="1"/>
      <c r="F88" s="1"/>
      <c r="G88" s="1"/>
    </row>
    <row r="89" spans="2:8" ht="12.75">
      <c r="B89" s="1"/>
      <c r="C89" s="1"/>
      <c r="D89" s="1"/>
      <c r="E89" s="1"/>
      <c r="F89" s="14"/>
      <c r="H89" s="1"/>
    </row>
    <row r="90" spans="4:6" ht="12.75">
      <c r="D90" s="1"/>
      <c r="E90" s="1"/>
      <c r="F90" s="1"/>
    </row>
    <row r="91" spans="4:5" ht="12.75">
      <c r="D91" s="15"/>
      <c r="E91" s="15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3">
      <selection activeCell="B44" sqref="B44"/>
    </sheetView>
  </sheetViews>
  <sheetFormatPr defaultColWidth="9.140625" defaultRowHeight="12.75"/>
  <cols>
    <col min="2" max="2" width="13.00390625" style="0" customWidth="1"/>
    <col min="11" max="11" width="11.57421875" style="0" customWidth="1"/>
  </cols>
  <sheetData>
    <row r="1" ht="27">
      <c r="A1" s="3" t="s">
        <v>14</v>
      </c>
    </row>
    <row r="2" spans="1:5" ht="25.5">
      <c r="A2" t="s">
        <v>0</v>
      </c>
      <c r="B2" s="2" t="s">
        <v>1</v>
      </c>
      <c r="C2" t="s">
        <v>6</v>
      </c>
      <c r="D2" t="s">
        <v>3</v>
      </c>
      <c r="E2" s="2" t="s">
        <v>12</v>
      </c>
    </row>
    <row r="3" spans="1:7" ht="12.75">
      <c r="A3">
        <v>1963</v>
      </c>
      <c r="B3" s="1">
        <v>1294</v>
      </c>
      <c r="C3" s="1">
        <v>0</v>
      </c>
      <c r="D3" s="1">
        <v>1294</v>
      </c>
      <c r="G3" s="1"/>
    </row>
    <row r="4" spans="1:7" ht="12.75">
      <c r="A4">
        <v>1964</v>
      </c>
      <c r="B4" s="1">
        <v>576</v>
      </c>
      <c r="C4" s="1">
        <v>2</v>
      </c>
      <c r="D4" s="1">
        <v>578</v>
      </c>
      <c r="G4" s="1"/>
    </row>
    <row r="5" spans="1:7" ht="12.75">
      <c r="A5">
        <v>1965</v>
      </c>
      <c r="B5" s="1">
        <v>709</v>
      </c>
      <c r="C5" s="1">
        <v>99</v>
      </c>
      <c r="D5" s="1">
        <v>808</v>
      </c>
      <c r="G5" s="1"/>
    </row>
    <row r="6" spans="1:7" ht="12.75">
      <c r="A6">
        <v>1966</v>
      </c>
      <c r="B6" s="1">
        <v>772</v>
      </c>
      <c r="C6" s="1">
        <v>226</v>
      </c>
      <c r="D6" s="1">
        <v>998</v>
      </c>
      <c r="G6" s="1"/>
    </row>
    <row r="7" spans="1:7" ht="12.75">
      <c r="A7">
        <v>1967</v>
      </c>
      <c r="B7" s="1">
        <v>547</v>
      </c>
      <c r="C7" s="1">
        <v>1130</v>
      </c>
      <c r="D7" s="1">
        <v>1677</v>
      </c>
      <c r="G7" s="1"/>
    </row>
    <row r="8" spans="1:7" ht="12.75">
      <c r="A8">
        <v>1968</v>
      </c>
      <c r="B8" s="1">
        <v>1084</v>
      </c>
      <c r="C8" s="1">
        <v>2327</v>
      </c>
      <c r="D8" s="1">
        <v>3411</v>
      </c>
      <c r="G8" s="1"/>
    </row>
    <row r="9" spans="1:7" ht="12.75">
      <c r="A9">
        <v>1969</v>
      </c>
      <c r="B9" s="1">
        <v>899</v>
      </c>
      <c r="C9" s="1">
        <v>8643</v>
      </c>
      <c r="D9" s="1">
        <v>9542</v>
      </c>
      <c r="G9" s="1"/>
    </row>
    <row r="10" spans="1:7" ht="12.75">
      <c r="A10">
        <v>1970</v>
      </c>
      <c r="B10" s="1">
        <v>653</v>
      </c>
      <c r="C10" s="1">
        <v>16732</v>
      </c>
      <c r="D10" s="1">
        <v>17385</v>
      </c>
      <c r="G10" s="1"/>
    </row>
    <row r="11" spans="1:7" ht="12.75">
      <c r="A11">
        <v>1971</v>
      </c>
      <c r="B11" s="1">
        <v>727</v>
      </c>
      <c r="C11" s="1">
        <v>17442</v>
      </c>
      <c r="D11" s="1">
        <v>18169</v>
      </c>
      <c r="G11" s="1"/>
    </row>
    <row r="12" spans="1:7" ht="12.75">
      <c r="A12">
        <v>1972</v>
      </c>
      <c r="B12" s="1">
        <v>725</v>
      </c>
      <c r="C12" s="1">
        <v>29009</v>
      </c>
      <c r="D12" s="1">
        <v>29734</v>
      </c>
      <c r="G12" s="1"/>
    </row>
    <row r="13" spans="1:7" ht="12.75">
      <c r="A13">
        <v>1973</v>
      </c>
      <c r="B13" s="1">
        <v>1105</v>
      </c>
      <c r="C13" s="1">
        <v>36508</v>
      </c>
      <c r="D13" s="1">
        <v>37613</v>
      </c>
      <c r="G13" s="1"/>
    </row>
    <row r="14" spans="1:7" ht="12.75">
      <c r="A14">
        <v>1974</v>
      </c>
      <c r="B14" s="1">
        <v>2274</v>
      </c>
      <c r="C14" s="1">
        <v>32576</v>
      </c>
      <c r="D14" s="1">
        <v>34850</v>
      </c>
      <c r="G14" s="1"/>
    </row>
    <row r="15" spans="1:7" ht="12.75">
      <c r="A15">
        <v>1975</v>
      </c>
      <c r="B15" s="1">
        <v>1621</v>
      </c>
      <c r="C15" s="1">
        <v>32180</v>
      </c>
      <c r="D15" s="1">
        <v>33801</v>
      </c>
      <c r="G15" s="1"/>
    </row>
    <row r="16" spans="1:7" ht="12.75">
      <c r="A16">
        <v>1976</v>
      </c>
      <c r="B16" s="1">
        <v>3602</v>
      </c>
      <c r="C16" s="1">
        <v>21682</v>
      </c>
      <c r="D16" s="1">
        <v>25284</v>
      </c>
      <c r="G16" s="1"/>
    </row>
    <row r="17" spans="1:7" ht="12.75">
      <c r="A17">
        <v>1977</v>
      </c>
      <c r="B17" s="1">
        <v>1088</v>
      </c>
      <c r="C17" s="1">
        <v>15586</v>
      </c>
      <c r="D17" s="1">
        <v>16674</v>
      </c>
      <c r="G17" s="1"/>
    </row>
    <row r="18" spans="1:7" ht="12.75">
      <c r="A18">
        <v>1978</v>
      </c>
      <c r="B18" s="1">
        <v>1476</v>
      </c>
      <c r="C18" s="1">
        <v>9355</v>
      </c>
      <c r="D18" s="1">
        <v>10646</v>
      </c>
      <c r="G18" s="1"/>
    </row>
    <row r="19" spans="1:7" ht="12.75">
      <c r="A19">
        <v>1979</v>
      </c>
      <c r="B19" s="1">
        <v>4252</v>
      </c>
      <c r="C19" s="1">
        <v>13068</v>
      </c>
      <c r="D19" s="1">
        <v>17320</v>
      </c>
      <c r="G19" s="1"/>
    </row>
    <row r="20" spans="1:7" ht="12.75">
      <c r="A20">
        <v>1980</v>
      </c>
      <c r="B20" s="1">
        <v>3996</v>
      </c>
      <c r="C20" s="1">
        <v>19750</v>
      </c>
      <c r="D20" s="1">
        <v>23746</v>
      </c>
      <c r="G20" s="1"/>
    </row>
    <row r="21" spans="1:7" ht="12.75">
      <c r="A21">
        <v>1981</v>
      </c>
      <c r="B21" s="1">
        <v>2316</v>
      </c>
      <c r="C21" s="1">
        <v>20212</v>
      </c>
      <c r="D21" s="1">
        <v>22528</v>
      </c>
      <c r="G21" s="1"/>
    </row>
    <row r="22" spans="1:7" ht="12.75">
      <c r="A22">
        <v>1982</v>
      </c>
      <c r="B22" s="1">
        <v>2848</v>
      </c>
      <c r="C22" s="1">
        <v>15805</v>
      </c>
      <c r="D22" s="1">
        <v>18653</v>
      </c>
      <c r="G22" s="1"/>
    </row>
    <row r="23" spans="1:7" ht="12.75">
      <c r="A23">
        <v>1983</v>
      </c>
      <c r="B23" s="1">
        <v>10867</v>
      </c>
      <c r="C23" s="1">
        <v>11720</v>
      </c>
      <c r="D23" s="1">
        <v>22587</v>
      </c>
      <c r="G23" s="1"/>
    </row>
    <row r="24" spans="1:7" ht="12.75">
      <c r="A24">
        <v>1984</v>
      </c>
      <c r="B24" s="1">
        <v>7689</v>
      </c>
      <c r="C24" s="1">
        <v>11031</v>
      </c>
      <c r="D24" s="1">
        <v>18720</v>
      </c>
      <c r="G24" s="1"/>
    </row>
    <row r="25" spans="1:7" ht="12.75">
      <c r="A25">
        <v>1985</v>
      </c>
      <c r="B25" s="1">
        <v>6899</v>
      </c>
      <c r="C25" s="1">
        <v>6549</v>
      </c>
      <c r="D25" s="1">
        <v>13448</v>
      </c>
      <c r="G25" s="1"/>
    </row>
    <row r="26" spans="1:7" ht="12.75">
      <c r="A26">
        <v>1986</v>
      </c>
      <c r="B26" s="1">
        <v>11525</v>
      </c>
      <c r="C26" s="1">
        <v>4598</v>
      </c>
      <c r="D26" s="1">
        <v>16123</v>
      </c>
      <c r="G26" s="1"/>
    </row>
    <row r="27" spans="1:7" ht="12.75">
      <c r="A27">
        <v>1987</v>
      </c>
      <c r="B27" s="1">
        <v>10367</v>
      </c>
      <c r="C27" s="1">
        <v>2</v>
      </c>
      <c r="D27" s="1">
        <f>B27+C27</f>
        <v>10369</v>
      </c>
      <c r="G27" s="1"/>
    </row>
    <row r="28" spans="1:7" ht="12.75">
      <c r="A28">
        <v>1988</v>
      </c>
      <c r="B28" s="1">
        <v>18593</v>
      </c>
      <c r="C28" s="1">
        <v>3</v>
      </c>
      <c r="D28" s="1">
        <f>B28+C28</f>
        <v>18596</v>
      </c>
      <c r="G28" s="1"/>
    </row>
    <row r="29" spans="1:7" ht="12.75">
      <c r="A29">
        <v>1989</v>
      </c>
      <c r="B29" s="1">
        <v>23733</v>
      </c>
      <c r="C29" s="1">
        <v>5</v>
      </c>
      <c r="D29" s="1">
        <f aca="true" t="shared" si="0" ref="D29:D50">B29+C29</f>
        <v>23738</v>
      </c>
      <c r="G29" s="1"/>
    </row>
    <row r="30" spans="1:7" ht="12.75">
      <c r="A30">
        <v>1990</v>
      </c>
      <c r="B30" s="1">
        <v>15399</v>
      </c>
      <c r="C30" s="1">
        <v>0</v>
      </c>
      <c r="D30" s="1">
        <f t="shared" si="0"/>
        <v>15399</v>
      </c>
      <c r="G30" s="1"/>
    </row>
    <row r="31" spans="1:7" ht="12.75">
      <c r="A31">
        <v>1991</v>
      </c>
      <c r="B31" s="1">
        <v>20299</v>
      </c>
      <c r="C31" s="1">
        <v>0</v>
      </c>
      <c r="D31" s="1">
        <f t="shared" si="0"/>
        <v>20299</v>
      </c>
      <c r="G31" s="1"/>
    </row>
    <row r="32" spans="1:7" ht="12.75">
      <c r="A32">
        <v>1992</v>
      </c>
      <c r="B32" s="1">
        <v>19018</v>
      </c>
      <c r="C32" s="1">
        <v>0</v>
      </c>
      <c r="D32" s="1">
        <f t="shared" si="0"/>
        <v>19018</v>
      </c>
      <c r="G32" s="1"/>
    </row>
    <row r="33" spans="1:7" ht="12.75">
      <c r="A33">
        <v>1993</v>
      </c>
      <c r="B33" s="1">
        <v>23020</v>
      </c>
      <c r="C33" s="1">
        <v>0</v>
      </c>
      <c r="D33" s="1">
        <f t="shared" si="0"/>
        <v>23020</v>
      </c>
      <c r="E33" s="1">
        <v>44000</v>
      </c>
      <c r="G33" s="1"/>
    </row>
    <row r="34" spans="1:7" ht="12.75">
      <c r="A34">
        <v>1994</v>
      </c>
      <c r="B34" s="1">
        <v>23480</v>
      </c>
      <c r="C34" s="1">
        <v>0</v>
      </c>
      <c r="D34" s="1">
        <f t="shared" si="0"/>
        <v>23480</v>
      </c>
      <c r="E34" s="1">
        <v>44000</v>
      </c>
      <c r="G34" s="1"/>
    </row>
    <row r="35" spans="1:7" ht="13.5" thickBot="1">
      <c r="A35">
        <v>1995</v>
      </c>
      <c r="B35" s="1">
        <v>18880</v>
      </c>
      <c r="C35" s="1">
        <v>0</v>
      </c>
      <c r="D35" s="1">
        <f t="shared" si="0"/>
        <v>18880</v>
      </c>
      <c r="E35" s="1">
        <v>36000</v>
      </c>
      <c r="G35" s="1"/>
    </row>
    <row r="36" spans="1:13" ht="52.5" thickBot="1" thickTop="1">
      <c r="A36">
        <v>1996</v>
      </c>
      <c r="B36" s="37">
        <v>12503</v>
      </c>
      <c r="C36" s="1">
        <v>0</v>
      </c>
      <c r="D36" s="1">
        <f t="shared" si="0"/>
        <v>12503</v>
      </c>
      <c r="E36" s="1">
        <v>25000</v>
      </c>
      <c r="G36" s="1"/>
      <c r="J36" s="45" t="s">
        <v>0</v>
      </c>
      <c r="K36" s="45" t="s">
        <v>25</v>
      </c>
      <c r="L36" s="45" t="s">
        <v>24</v>
      </c>
      <c r="M36" s="45" t="s">
        <v>26</v>
      </c>
    </row>
    <row r="37" spans="1:13" ht="14.25" thickBot="1" thickTop="1">
      <c r="A37">
        <v>1997</v>
      </c>
      <c r="B37" s="1">
        <v>16270</v>
      </c>
      <c r="C37" s="1">
        <v>0</v>
      </c>
      <c r="D37" s="1">
        <f t="shared" si="0"/>
        <v>16270</v>
      </c>
      <c r="E37" s="1">
        <v>21000</v>
      </c>
      <c r="G37" s="1"/>
      <c r="J37" s="39">
        <v>1997</v>
      </c>
      <c r="K37" s="40">
        <f>D37</f>
        <v>16270</v>
      </c>
      <c r="L37" s="40">
        <f>E37</f>
        <v>21000</v>
      </c>
      <c r="M37" s="41">
        <f>K37/L37</f>
        <v>0.7747619047619048</v>
      </c>
    </row>
    <row r="38" spans="1:13" ht="14.25" thickBot="1" thickTop="1">
      <c r="A38">
        <v>1998</v>
      </c>
      <c r="B38" s="1">
        <v>19145</v>
      </c>
      <c r="C38" s="1">
        <v>0</v>
      </c>
      <c r="D38" s="1">
        <f t="shared" si="0"/>
        <v>19145</v>
      </c>
      <c r="E38" s="1">
        <v>21000</v>
      </c>
      <c r="G38" s="1"/>
      <c r="J38" s="39">
        <v>1998</v>
      </c>
      <c r="K38" s="40">
        <f aca="true" t="shared" si="1" ref="K38:K49">D38</f>
        <v>19145</v>
      </c>
      <c r="L38" s="40">
        <f aca="true" t="shared" si="2" ref="L38:L49">E38</f>
        <v>21000</v>
      </c>
      <c r="M38" s="41">
        <f aca="true" t="shared" si="3" ref="M38:M49">K38/L38</f>
        <v>0.9116666666666666</v>
      </c>
    </row>
    <row r="39" spans="1:13" ht="14.25" thickBot="1" thickTop="1">
      <c r="A39">
        <v>1999</v>
      </c>
      <c r="B39" s="1">
        <v>19173</v>
      </c>
      <c r="C39" s="1">
        <v>0</v>
      </c>
      <c r="D39" s="1">
        <f t="shared" si="0"/>
        <v>19173</v>
      </c>
      <c r="E39" s="1">
        <v>21000</v>
      </c>
      <c r="G39" s="1"/>
      <c r="J39" s="39">
        <v>1999</v>
      </c>
      <c r="K39" s="40">
        <f t="shared" si="1"/>
        <v>19173</v>
      </c>
      <c r="L39" s="40">
        <f t="shared" si="2"/>
        <v>21000</v>
      </c>
      <c r="M39" s="41">
        <f t="shared" si="3"/>
        <v>0.913</v>
      </c>
    </row>
    <row r="40" spans="1:13" ht="16.5" thickBot="1" thickTop="1">
      <c r="A40">
        <v>2000</v>
      </c>
      <c r="B40" s="37">
        <v>17540</v>
      </c>
      <c r="C40" s="1">
        <v>0</v>
      </c>
      <c r="D40" s="1">
        <f t="shared" si="0"/>
        <v>17540</v>
      </c>
      <c r="E40" s="1">
        <v>15000</v>
      </c>
      <c r="G40" s="1"/>
      <c r="J40" s="39">
        <v>2000</v>
      </c>
      <c r="K40" s="40">
        <f t="shared" si="1"/>
        <v>17540</v>
      </c>
      <c r="L40" s="40">
        <f t="shared" si="2"/>
        <v>15000</v>
      </c>
      <c r="M40" s="41">
        <f t="shared" si="3"/>
        <v>1.1693333333333333</v>
      </c>
    </row>
    <row r="41" spans="1:13" ht="14.25" thickBot="1" thickTop="1">
      <c r="A41">
        <v>2001</v>
      </c>
      <c r="B41" s="1">
        <v>14345</v>
      </c>
      <c r="C41" s="1">
        <v>0</v>
      </c>
      <c r="D41" s="1">
        <f t="shared" si="0"/>
        <v>14345</v>
      </c>
      <c r="E41" s="1">
        <v>17000</v>
      </c>
      <c r="G41" s="1"/>
      <c r="J41" s="39">
        <v>2001</v>
      </c>
      <c r="K41" s="40">
        <f t="shared" si="1"/>
        <v>14345</v>
      </c>
      <c r="L41" s="40">
        <f t="shared" si="2"/>
        <v>17000</v>
      </c>
      <c r="M41" s="41">
        <f t="shared" si="3"/>
        <v>0.8438235294117648</v>
      </c>
    </row>
    <row r="42" spans="1:13" ht="14.25" thickBot="1" thickTop="1">
      <c r="A42">
        <v>2002</v>
      </c>
      <c r="B42" s="1">
        <v>16868</v>
      </c>
      <c r="C42" s="1">
        <v>0</v>
      </c>
      <c r="D42" s="1">
        <f t="shared" si="0"/>
        <v>16868</v>
      </c>
      <c r="E42" s="1">
        <v>17000</v>
      </c>
      <c r="G42" s="1"/>
      <c r="J42" s="39">
        <v>2002</v>
      </c>
      <c r="K42" s="40">
        <f t="shared" si="1"/>
        <v>16868</v>
      </c>
      <c r="L42" s="40">
        <f t="shared" si="2"/>
        <v>17000</v>
      </c>
      <c r="M42" s="41">
        <f t="shared" si="3"/>
        <v>0.9922352941176471</v>
      </c>
    </row>
    <row r="43" spans="1:13" ht="14.25" thickBot="1" thickTop="1">
      <c r="A43">
        <v>2003</v>
      </c>
      <c r="B43" s="1">
        <v>11941</v>
      </c>
      <c r="C43" s="1">
        <v>0</v>
      </c>
      <c r="D43" s="1">
        <f t="shared" si="0"/>
        <v>11941</v>
      </c>
      <c r="E43" s="1">
        <v>17000</v>
      </c>
      <c r="G43" s="1"/>
      <c r="J43" s="39">
        <v>2003</v>
      </c>
      <c r="K43" s="40">
        <f t="shared" si="1"/>
        <v>11941</v>
      </c>
      <c r="L43" s="40">
        <f t="shared" si="2"/>
        <v>17000</v>
      </c>
      <c r="M43" s="41">
        <f t="shared" si="3"/>
        <v>0.7024117647058824</v>
      </c>
    </row>
    <row r="44" spans="1:13" ht="14.25" thickBot="1" thickTop="1">
      <c r="A44">
        <v>2004</v>
      </c>
      <c r="B44" s="1">
        <v>15629</v>
      </c>
      <c r="C44" s="1">
        <v>0</v>
      </c>
      <c r="D44" s="1">
        <f t="shared" si="0"/>
        <v>15629</v>
      </c>
      <c r="E44" s="1">
        <v>17000</v>
      </c>
      <c r="G44" s="1"/>
      <c r="J44" s="39">
        <v>2004</v>
      </c>
      <c r="K44" s="40">
        <f t="shared" si="1"/>
        <v>15629</v>
      </c>
      <c r="L44" s="40">
        <f t="shared" si="2"/>
        <v>17000</v>
      </c>
      <c r="M44" s="41">
        <f t="shared" si="3"/>
        <v>0.9193529411764706</v>
      </c>
    </row>
    <row r="45" spans="1:13" ht="14.25" thickBot="1" thickTop="1">
      <c r="A45">
        <v>2005</v>
      </c>
      <c r="B45" s="1">
        <v>16720</v>
      </c>
      <c r="C45" s="1">
        <v>0</v>
      </c>
      <c r="D45" s="1">
        <f t="shared" si="0"/>
        <v>16720</v>
      </c>
      <c r="E45" s="1">
        <v>17000</v>
      </c>
      <c r="G45" s="1"/>
      <c r="J45" s="39">
        <v>2005</v>
      </c>
      <c r="K45" s="40">
        <f t="shared" si="1"/>
        <v>16720</v>
      </c>
      <c r="L45" s="40">
        <f t="shared" si="2"/>
        <v>17000</v>
      </c>
      <c r="M45" s="41">
        <f t="shared" si="3"/>
        <v>0.9835294117647059</v>
      </c>
    </row>
    <row r="46" spans="1:13" ht="14.25" thickBot="1" thickTop="1">
      <c r="A46">
        <v>2006</v>
      </c>
      <c r="B46" s="1">
        <v>15920</v>
      </c>
      <c r="C46" s="1">
        <v>0</v>
      </c>
      <c r="D46" s="1">
        <f t="shared" si="0"/>
        <v>15920</v>
      </c>
      <c r="E46" s="1">
        <v>17000</v>
      </c>
      <c r="G46" s="1"/>
      <c r="J46" s="39">
        <v>2006</v>
      </c>
      <c r="K46" s="40">
        <f t="shared" si="1"/>
        <v>15920</v>
      </c>
      <c r="L46" s="40">
        <f t="shared" si="2"/>
        <v>17000</v>
      </c>
      <c r="M46" s="41">
        <f t="shared" si="3"/>
        <v>0.9364705882352942</v>
      </c>
    </row>
    <row r="47" spans="1:13" ht="14.25" thickBot="1" thickTop="1">
      <c r="A47">
        <v>2007</v>
      </c>
      <c r="B47" s="1">
        <v>12342.41893843112</v>
      </c>
      <c r="C47" s="1">
        <v>0</v>
      </c>
      <c r="D47" s="1">
        <f t="shared" si="0"/>
        <v>12342.41893843112</v>
      </c>
      <c r="E47" s="1">
        <v>17000</v>
      </c>
      <c r="G47" s="1"/>
      <c r="J47" s="39">
        <v>2007</v>
      </c>
      <c r="K47" s="40">
        <f t="shared" si="1"/>
        <v>12342.41893843112</v>
      </c>
      <c r="L47" s="40">
        <f t="shared" si="2"/>
        <v>17000</v>
      </c>
      <c r="M47" s="41">
        <f t="shared" si="3"/>
        <v>0.7260246434371247</v>
      </c>
    </row>
    <row r="48" spans="1:13" ht="14.25" thickBot="1" thickTop="1">
      <c r="A48">
        <v>2008</v>
      </c>
      <c r="B48" s="1">
        <v>11418</v>
      </c>
      <c r="C48" s="1">
        <v>0</v>
      </c>
      <c r="D48" s="1">
        <f t="shared" si="0"/>
        <v>11418</v>
      </c>
      <c r="E48" s="1">
        <v>17000</v>
      </c>
      <c r="G48" s="1"/>
      <c r="J48" s="39">
        <v>2008</v>
      </c>
      <c r="K48" s="40">
        <f t="shared" si="1"/>
        <v>11418</v>
      </c>
      <c r="L48" s="40">
        <f t="shared" si="2"/>
        <v>17000</v>
      </c>
      <c r="M48" s="41">
        <f t="shared" si="3"/>
        <v>0.6716470588235294</v>
      </c>
    </row>
    <row r="49" spans="1:13" ht="14.25" thickBot="1" thickTop="1">
      <c r="A49">
        <v>2009</v>
      </c>
      <c r="B49" s="1">
        <v>9307</v>
      </c>
      <c r="C49" s="1">
        <v>0</v>
      </c>
      <c r="D49" s="1">
        <f t="shared" si="0"/>
        <v>9307</v>
      </c>
      <c r="E49" s="1">
        <v>19000</v>
      </c>
      <c r="G49" s="1"/>
      <c r="J49" s="39">
        <v>2009</v>
      </c>
      <c r="K49" s="40">
        <f t="shared" si="1"/>
        <v>9307</v>
      </c>
      <c r="L49" s="40">
        <f t="shared" si="2"/>
        <v>19000</v>
      </c>
      <c r="M49" s="41">
        <f t="shared" si="3"/>
        <v>0.4898421052631579</v>
      </c>
    </row>
    <row r="50" spans="1:13" ht="14.25" thickBot="1" thickTop="1">
      <c r="A50">
        <v>2010</v>
      </c>
      <c r="B50" s="1">
        <v>6855</v>
      </c>
      <c r="C50" s="1">
        <v>0</v>
      </c>
      <c r="D50" s="1">
        <f t="shared" si="0"/>
        <v>6855</v>
      </c>
      <c r="E50" s="47">
        <v>18667</v>
      </c>
      <c r="G50" s="1"/>
      <c r="J50" s="46">
        <v>2010</v>
      </c>
      <c r="K50" s="47">
        <f>B50</f>
        <v>6855</v>
      </c>
      <c r="L50" s="47">
        <v>18667</v>
      </c>
      <c r="M50" s="48">
        <f>K50/L50</f>
        <v>0.3672255852574061</v>
      </c>
    </row>
    <row r="51" ht="13.5" thickTop="1"/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Mid-Atlantic Fisheries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T. Didden</dc:creator>
  <cp:keywords/>
  <dc:description/>
  <cp:lastModifiedBy>Didden, Jason T.</cp:lastModifiedBy>
  <dcterms:created xsi:type="dcterms:W3CDTF">2010-04-18T18:37:22Z</dcterms:created>
  <dcterms:modified xsi:type="dcterms:W3CDTF">2011-05-23T14:00:23Z</dcterms:modified>
  <cp:category/>
  <cp:version/>
  <cp:contentType/>
  <cp:contentStatus/>
</cp:coreProperties>
</file>